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4675be564bd5943/Documents/timnolen web/"/>
    </mc:Choice>
  </mc:AlternateContent>
  <xr:revisionPtr revIDLastSave="3785" documentId="11_D0E7952FDF1446A6C77F6FD935DD83D00300C2AF" xr6:coauthVersionLast="47" xr6:coauthVersionMax="47" xr10:uidLastSave="{789B199F-83EA-4C08-893C-31F18401D604}"/>
  <bookViews>
    <workbookView xWindow="-98" yWindow="-98" windowWidth="20715" windowHeight="13155" xr2:uid="{00000000-000D-0000-FFFF-FFFF00000000}"/>
  </bookViews>
  <sheets>
    <sheet name="Lake" sheetId="1" r:id="rId1"/>
    <sheet name="TRI Daily 2021-5" sheetId="4" r:id="rId2"/>
    <sheet name="New Norms 2020" sheetId="2" r:id="rId3"/>
    <sheet name="Rain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0" i="1" l="1"/>
  <c r="K1090" i="1"/>
  <c r="L1090" i="1"/>
  <c r="M1090" i="1"/>
  <c r="N1090" i="1"/>
  <c r="B1091" i="1"/>
  <c r="K1091" i="1"/>
  <c r="L1091" i="1"/>
  <c r="M1091" i="1"/>
  <c r="N1091" i="1"/>
  <c r="B1092" i="1"/>
  <c r="K1092" i="1"/>
  <c r="L1092" i="1"/>
  <c r="M1092" i="1"/>
  <c r="N1092" i="1"/>
  <c r="B1093" i="1"/>
  <c r="K1093" i="1"/>
  <c r="L1093" i="1"/>
  <c r="M1093" i="1"/>
  <c r="N1093" i="1"/>
  <c r="B1094" i="1"/>
  <c r="K1094" i="1"/>
  <c r="L1094" i="1"/>
  <c r="M1094" i="1"/>
  <c r="N1094" i="1"/>
  <c r="B1095" i="1"/>
  <c r="K1095" i="1"/>
  <c r="L1095" i="1"/>
  <c r="M1095" i="1"/>
  <c r="N1095" i="1"/>
  <c r="B1096" i="1"/>
  <c r="K1096" i="1"/>
  <c r="L1096" i="1"/>
  <c r="M1096" i="1"/>
  <c r="N1096" i="1"/>
  <c r="B1097" i="1"/>
  <c r="K1097" i="1"/>
  <c r="L1097" i="1"/>
  <c r="M1097" i="1"/>
  <c r="N1097" i="1"/>
  <c r="B1098" i="1"/>
  <c r="K1098" i="1"/>
  <c r="L1098" i="1"/>
  <c r="M1098" i="1"/>
  <c r="N1098" i="1"/>
  <c r="B1099" i="1"/>
  <c r="K1099" i="1"/>
  <c r="L1099" i="1"/>
  <c r="M1099" i="1"/>
  <c r="N1099" i="1"/>
  <c r="B1100" i="1"/>
  <c r="K1100" i="1"/>
  <c r="L1100" i="1"/>
  <c r="M1100" i="1"/>
  <c r="N1100" i="1"/>
  <c r="B1101" i="1"/>
  <c r="K1101" i="1"/>
  <c r="L1101" i="1"/>
  <c r="M1101" i="1"/>
  <c r="N1101" i="1"/>
  <c r="B1102" i="1"/>
  <c r="K1102" i="1"/>
  <c r="L1102" i="1"/>
  <c r="M1102" i="1"/>
  <c r="N1102" i="1"/>
  <c r="B1103" i="1"/>
  <c r="K1103" i="1" s="1"/>
  <c r="L1103" i="1" s="1"/>
  <c r="B1104" i="1"/>
  <c r="K1104" i="1" s="1"/>
  <c r="L1104" i="1" s="1"/>
  <c r="M1104" i="1"/>
  <c r="N1104" i="1" s="1"/>
  <c r="B1105" i="1"/>
  <c r="B1106" i="1"/>
  <c r="K1106" i="1"/>
  <c r="L1106" i="1"/>
  <c r="M1106" i="1"/>
  <c r="N1106" i="1"/>
  <c r="B1107" i="1"/>
  <c r="K1107" i="1"/>
  <c r="L1107" i="1"/>
  <c r="M1107" i="1"/>
  <c r="N1107" i="1"/>
  <c r="B1108" i="1"/>
  <c r="K1108" i="1"/>
  <c r="L1108" i="1"/>
  <c r="M1108" i="1"/>
  <c r="N1108" i="1"/>
  <c r="B1109" i="1"/>
  <c r="K1109" i="1"/>
  <c r="L1109" i="1"/>
  <c r="M1109" i="1"/>
  <c r="N1109" i="1"/>
  <c r="B1110" i="1"/>
  <c r="K1110" i="1"/>
  <c r="L1110" i="1"/>
  <c r="M1110" i="1"/>
  <c r="N1110" i="1"/>
  <c r="B1111" i="1"/>
  <c r="K1111" i="1"/>
  <c r="L1111" i="1"/>
  <c r="M1111" i="1"/>
  <c r="N1111" i="1"/>
  <c r="B1112" i="1"/>
  <c r="K1112" i="1"/>
  <c r="L1112" i="1"/>
  <c r="M1112" i="1"/>
  <c r="N1112" i="1"/>
  <c r="B1113" i="1"/>
  <c r="K1113" i="1"/>
  <c r="L1113" i="1"/>
  <c r="M1113" i="1"/>
  <c r="N1113" i="1"/>
  <c r="B1079" i="1"/>
  <c r="K1079" i="1"/>
  <c r="L1079" i="1"/>
  <c r="M1079" i="1"/>
  <c r="N1079" i="1"/>
  <c r="B1080" i="1"/>
  <c r="K1080" i="1"/>
  <c r="L1080" i="1"/>
  <c r="M1080" i="1"/>
  <c r="N1080" i="1"/>
  <c r="B1081" i="1"/>
  <c r="K1081" i="1"/>
  <c r="L1081" i="1"/>
  <c r="M1081" i="1"/>
  <c r="N1081" i="1"/>
  <c r="B1082" i="1"/>
  <c r="K1082" i="1"/>
  <c r="L1082" i="1"/>
  <c r="M1082" i="1"/>
  <c r="N1082" i="1"/>
  <c r="B1083" i="1"/>
  <c r="K1083" i="1"/>
  <c r="L1083" i="1"/>
  <c r="M1083" i="1"/>
  <c r="N1083" i="1"/>
  <c r="B1084" i="1"/>
  <c r="K1084" i="1"/>
  <c r="L1084" i="1"/>
  <c r="M1084" i="1"/>
  <c r="N1084" i="1"/>
  <c r="B1085" i="1"/>
  <c r="K1085" i="1"/>
  <c r="L1085" i="1"/>
  <c r="M1085" i="1"/>
  <c r="N1085" i="1"/>
  <c r="B1086" i="1"/>
  <c r="K1086" i="1"/>
  <c r="L1086" i="1"/>
  <c r="M1086" i="1"/>
  <c r="N1086" i="1"/>
  <c r="B1087" i="1"/>
  <c r="K1087" i="1"/>
  <c r="L1087" i="1"/>
  <c r="M1087" i="1"/>
  <c r="N1087" i="1"/>
  <c r="B1088" i="1"/>
  <c r="K1088" i="1"/>
  <c r="L1088" i="1"/>
  <c r="M1088" i="1"/>
  <c r="N1088" i="1"/>
  <c r="B1089" i="1"/>
  <c r="K1089" i="1"/>
  <c r="L1089" i="1"/>
  <c r="M1089" i="1"/>
  <c r="N1089" i="1"/>
  <c r="B1013" i="1"/>
  <c r="K1013" i="1"/>
  <c r="L1013" i="1"/>
  <c r="M1013" i="1"/>
  <c r="N1013" i="1"/>
  <c r="B1014" i="1"/>
  <c r="K1014" i="1"/>
  <c r="L1014" i="1"/>
  <c r="M1014" i="1"/>
  <c r="N1014" i="1"/>
  <c r="B1015" i="1"/>
  <c r="K1015" i="1"/>
  <c r="L1015" i="1"/>
  <c r="M1015" i="1"/>
  <c r="N1015" i="1"/>
  <c r="B1016" i="1"/>
  <c r="K1016" i="1"/>
  <c r="L1016" i="1"/>
  <c r="M1016" i="1"/>
  <c r="N1016" i="1"/>
  <c r="B1017" i="1"/>
  <c r="K1017" i="1"/>
  <c r="L1017" i="1"/>
  <c r="M1017" i="1"/>
  <c r="N1017" i="1"/>
  <c r="B1018" i="1"/>
  <c r="K1018" i="1"/>
  <c r="L1018" i="1"/>
  <c r="M1018" i="1"/>
  <c r="N1018" i="1"/>
  <c r="B1019" i="1"/>
  <c r="K1019" i="1"/>
  <c r="L1019" i="1"/>
  <c r="M1019" i="1"/>
  <c r="N1019" i="1"/>
  <c r="B1020" i="1"/>
  <c r="K1020" i="1"/>
  <c r="L1020" i="1"/>
  <c r="M1020" i="1"/>
  <c r="N1020" i="1"/>
  <c r="B1021" i="1"/>
  <c r="K1021" i="1"/>
  <c r="L1021" i="1"/>
  <c r="M1021" i="1"/>
  <c r="N1021" i="1"/>
  <c r="B1022" i="1"/>
  <c r="K1022" i="1"/>
  <c r="L1022" i="1"/>
  <c r="M1022" i="1"/>
  <c r="N1022" i="1"/>
  <c r="B1023" i="1"/>
  <c r="K1023" i="1"/>
  <c r="L1023" i="1"/>
  <c r="M1023" i="1"/>
  <c r="N1023" i="1"/>
  <c r="B1024" i="1"/>
  <c r="K1024" i="1"/>
  <c r="L1024" i="1"/>
  <c r="M1024" i="1"/>
  <c r="N1024" i="1"/>
  <c r="B1025" i="1"/>
  <c r="K1025" i="1"/>
  <c r="L1025" i="1"/>
  <c r="M1025" i="1"/>
  <c r="N1025" i="1"/>
  <c r="B1026" i="1"/>
  <c r="K1026" i="1"/>
  <c r="L1026" i="1"/>
  <c r="M1026" i="1"/>
  <c r="N1026" i="1"/>
  <c r="B1027" i="1"/>
  <c r="K1027" i="1"/>
  <c r="L1027" i="1"/>
  <c r="M1027" i="1"/>
  <c r="N1027" i="1"/>
  <c r="B1028" i="1"/>
  <c r="K1028" i="1"/>
  <c r="L1028" i="1"/>
  <c r="M1028" i="1"/>
  <c r="N1028" i="1"/>
  <c r="B1029" i="1"/>
  <c r="K1029" i="1"/>
  <c r="L1029" i="1"/>
  <c r="M1029" i="1"/>
  <c r="N1029" i="1"/>
  <c r="B1030" i="1"/>
  <c r="K1030" i="1"/>
  <c r="L1030" i="1"/>
  <c r="M1030" i="1"/>
  <c r="N1030" i="1"/>
  <c r="B1031" i="1"/>
  <c r="K1031" i="1"/>
  <c r="L1031" i="1"/>
  <c r="M1031" i="1"/>
  <c r="N1031" i="1"/>
  <c r="B1032" i="1"/>
  <c r="K1032" i="1"/>
  <c r="L1032" i="1"/>
  <c r="M1032" i="1"/>
  <c r="N1032" i="1"/>
  <c r="B1033" i="1"/>
  <c r="K1033" i="1"/>
  <c r="L1033" i="1"/>
  <c r="M1033" i="1"/>
  <c r="N1033" i="1"/>
  <c r="B1034" i="1"/>
  <c r="K1034" i="1"/>
  <c r="L1034" i="1"/>
  <c r="M1034" i="1"/>
  <c r="N1034" i="1"/>
  <c r="B1035" i="1"/>
  <c r="K1035" i="1"/>
  <c r="L1035" i="1"/>
  <c r="M1035" i="1"/>
  <c r="N1035" i="1"/>
  <c r="B1036" i="1"/>
  <c r="K1036" i="1"/>
  <c r="L1036" i="1"/>
  <c r="M1036" i="1"/>
  <c r="N1036" i="1"/>
  <c r="B1037" i="1"/>
  <c r="K1037" i="1"/>
  <c r="L1037" i="1"/>
  <c r="M1037" i="1"/>
  <c r="N1037" i="1"/>
  <c r="B1038" i="1"/>
  <c r="K1038" i="1"/>
  <c r="L1038" i="1"/>
  <c r="M1038" i="1"/>
  <c r="N1038" i="1"/>
  <c r="B1039" i="1"/>
  <c r="K1039" i="1"/>
  <c r="L1039" i="1"/>
  <c r="M1039" i="1"/>
  <c r="N1039" i="1"/>
  <c r="B1040" i="1"/>
  <c r="K1040" i="1"/>
  <c r="L1040" i="1"/>
  <c r="M1040" i="1"/>
  <c r="N1040" i="1"/>
  <c r="B1041" i="1"/>
  <c r="K1041" i="1"/>
  <c r="L1041" i="1"/>
  <c r="M1041" i="1"/>
  <c r="N1041" i="1"/>
  <c r="B1042" i="1"/>
  <c r="K1042" i="1"/>
  <c r="L1042" i="1"/>
  <c r="M1042" i="1"/>
  <c r="N1042" i="1"/>
  <c r="B1043" i="1"/>
  <c r="K1043" i="1"/>
  <c r="L1043" i="1"/>
  <c r="M1043" i="1"/>
  <c r="N1043" i="1"/>
  <c r="B1044" i="1"/>
  <c r="K1044" i="1"/>
  <c r="L1044" i="1"/>
  <c r="M1044" i="1"/>
  <c r="N1044" i="1"/>
  <c r="B1045" i="1"/>
  <c r="K1045" i="1"/>
  <c r="L1045" i="1"/>
  <c r="M1045" i="1"/>
  <c r="N1045" i="1"/>
  <c r="B1046" i="1"/>
  <c r="K1046" i="1"/>
  <c r="L1046" i="1"/>
  <c r="M1046" i="1"/>
  <c r="N1046" i="1"/>
  <c r="B1047" i="1"/>
  <c r="K1047" i="1"/>
  <c r="L1047" i="1"/>
  <c r="M1047" i="1"/>
  <c r="N1047" i="1"/>
  <c r="B1048" i="1"/>
  <c r="K1048" i="1"/>
  <c r="L1048" i="1"/>
  <c r="M1048" i="1"/>
  <c r="N1048" i="1"/>
  <c r="B1049" i="1"/>
  <c r="K1049" i="1"/>
  <c r="L1049" i="1"/>
  <c r="M1049" i="1"/>
  <c r="N1049" i="1"/>
  <c r="B1050" i="1"/>
  <c r="K1050" i="1"/>
  <c r="L1050" i="1"/>
  <c r="M1050" i="1"/>
  <c r="N1050" i="1"/>
  <c r="B1051" i="1"/>
  <c r="K1051" i="1"/>
  <c r="L1051" i="1"/>
  <c r="M1051" i="1"/>
  <c r="N1051" i="1"/>
  <c r="B1052" i="1"/>
  <c r="K1052" i="1"/>
  <c r="L1052" i="1"/>
  <c r="M1052" i="1"/>
  <c r="N1052" i="1"/>
  <c r="B1053" i="1"/>
  <c r="K1053" i="1"/>
  <c r="L1053" i="1"/>
  <c r="M1053" i="1"/>
  <c r="N1053" i="1"/>
  <c r="B1054" i="1"/>
  <c r="K1054" i="1"/>
  <c r="L1054" i="1"/>
  <c r="M1054" i="1"/>
  <c r="N1054" i="1"/>
  <c r="B1055" i="1"/>
  <c r="K1055" i="1"/>
  <c r="L1055" i="1"/>
  <c r="M1055" i="1"/>
  <c r="N1055" i="1"/>
  <c r="B1056" i="1"/>
  <c r="K1056" i="1"/>
  <c r="L1056" i="1"/>
  <c r="M1056" i="1"/>
  <c r="N1056" i="1"/>
  <c r="B1057" i="1"/>
  <c r="K1057" i="1"/>
  <c r="L1057" i="1"/>
  <c r="M1057" i="1"/>
  <c r="N1057" i="1"/>
  <c r="B1058" i="1"/>
  <c r="K1058" i="1"/>
  <c r="L1058" i="1"/>
  <c r="M1058" i="1"/>
  <c r="N1058" i="1"/>
  <c r="B1059" i="1"/>
  <c r="K1059" i="1"/>
  <c r="L1059" i="1"/>
  <c r="M1059" i="1"/>
  <c r="N1059" i="1"/>
  <c r="B1060" i="1"/>
  <c r="K1060" i="1"/>
  <c r="L1060" i="1"/>
  <c r="M1060" i="1"/>
  <c r="N1060" i="1"/>
  <c r="B1061" i="1"/>
  <c r="K1061" i="1"/>
  <c r="L1061" i="1"/>
  <c r="M1061" i="1"/>
  <c r="N1061" i="1"/>
  <c r="B1062" i="1"/>
  <c r="K1062" i="1"/>
  <c r="L1062" i="1"/>
  <c r="M1062" i="1"/>
  <c r="N1062" i="1"/>
  <c r="B1063" i="1"/>
  <c r="K1063" i="1"/>
  <c r="L1063" i="1"/>
  <c r="M1063" i="1"/>
  <c r="N1063" i="1"/>
  <c r="B1064" i="1"/>
  <c r="K1064" i="1"/>
  <c r="L1064" i="1"/>
  <c r="M1064" i="1"/>
  <c r="N1064" i="1"/>
  <c r="B1065" i="1"/>
  <c r="K1065" i="1"/>
  <c r="L1065" i="1"/>
  <c r="M1065" i="1"/>
  <c r="N1065" i="1"/>
  <c r="B1066" i="1"/>
  <c r="K1066" i="1"/>
  <c r="L1066" i="1"/>
  <c r="M1066" i="1"/>
  <c r="N1066" i="1"/>
  <c r="B1067" i="1"/>
  <c r="K1067" i="1"/>
  <c r="L1067" i="1"/>
  <c r="M1067" i="1"/>
  <c r="N1067" i="1"/>
  <c r="B1068" i="1"/>
  <c r="K1068" i="1"/>
  <c r="L1068" i="1"/>
  <c r="M1068" i="1"/>
  <c r="N1068" i="1"/>
  <c r="B1069" i="1"/>
  <c r="K1069" i="1"/>
  <c r="L1069" i="1"/>
  <c r="M1069" i="1"/>
  <c r="N1069" i="1"/>
  <c r="B1070" i="1"/>
  <c r="K1070" i="1"/>
  <c r="L1070" i="1"/>
  <c r="M1070" i="1"/>
  <c r="N1070" i="1"/>
  <c r="B1071" i="1"/>
  <c r="K1071" i="1"/>
  <c r="L1071" i="1"/>
  <c r="M1071" i="1"/>
  <c r="N1071" i="1"/>
  <c r="B1072" i="1"/>
  <c r="K1072" i="1"/>
  <c r="L1072" i="1"/>
  <c r="M1072" i="1"/>
  <c r="N1072" i="1"/>
  <c r="B1073" i="1"/>
  <c r="K1073" i="1"/>
  <c r="L1073" i="1"/>
  <c r="M1073" i="1"/>
  <c r="N1073" i="1"/>
  <c r="B1074" i="1"/>
  <c r="K1074" i="1"/>
  <c r="L1074" i="1"/>
  <c r="M1074" i="1"/>
  <c r="N1074" i="1"/>
  <c r="B1075" i="1"/>
  <c r="K1075" i="1"/>
  <c r="L1075" i="1"/>
  <c r="M1075" i="1"/>
  <c r="N1075" i="1"/>
  <c r="B1076" i="1"/>
  <c r="K1076" i="1"/>
  <c r="L1076" i="1"/>
  <c r="M1076" i="1"/>
  <c r="N1076" i="1"/>
  <c r="B1077" i="1"/>
  <c r="K1077" i="1"/>
  <c r="L1077" i="1"/>
  <c r="M1077" i="1"/>
  <c r="N1077" i="1"/>
  <c r="B1078" i="1"/>
  <c r="K1078" i="1"/>
  <c r="L1078" i="1"/>
  <c r="M1078" i="1"/>
  <c r="N1078" i="1"/>
  <c r="B1012" i="1"/>
  <c r="K1012" i="1"/>
  <c r="L1012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983" i="1"/>
  <c r="M1012" i="1"/>
  <c r="N1012" i="1"/>
  <c r="K1011" i="1"/>
  <c r="L1011" i="1"/>
  <c r="M1011" i="1"/>
  <c r="N1011" i="1"/>
  <c r="K1010" i="1"/>
  <c r="L1010" i="1"/>
  <c r="M1010" i="1"/>
  <c r="N1010" i="1"/>
  <c r="K1009" i="1"/>
  <c r="L1009" i="1"/>
  <c r="M1009" i="1"/>
  <c r="N1009" i="1"/>
  <c r="K1008" i="1"/>
  <c r="L1008" i="1"/>
  <c r="M1008" i="1"/>
  <c r="N1008" i="1"/>
  <c r="K1007" i="1"/>
  <c r="L1007" i="1"/>
  <c r="M1007" i="1"/>
  <c r="N1007" i="1"/>
  <c r="K1006" i="1"/>
  <c r="L1006" i="1"/>
  <c r="M1006" i="1"/>
  <c r="N1006" i="1"/>
  <c r="K1005" i="1"/>
  <c r="L1005" i="1"/>
  <c r="M1005" i="1"/>
  <c r="N1005" i="1"/>
  <c r="K1004" i="1"/>
  <c r="L1004" i="1"/>
  <c r="M1004" i="1"/>
  <c r="N1004" i="1"/>
  <c r="K1003" i="1"/>
  <c r="L1003" i="1"/>
  <c r="M1003" i="1"/>
  <c r="N1003" i="1"/>
  <c r="K1002" i="1"/>
  <c r="L1002" i="1"/>
  <c r="K1001" i="1"/>
  <c r="L1001" i="1"/>
  <c r="M1001" i="1"/>
  <c r="K1000" i="1"/>
  <c r="L1000" i="1"/>
  <c r="K999" i="1"/>
  <c r="L999" i="1"/>
  <c r="K998" i="1"/>
  <c r="L998" i="1"/>
  <c r="K997" i="1"/>
  <c r="L997" i="1"/>
  <c r="K996" i="1"/>
  <c r="L996" i="1"/>
  <c r="K995" i="1"/>
  <c r="L995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L3" i="1"/>
  <c r="M995" i="1"/>
  <c r="N995" i="1"/>
  <c r="M991" i="1"/>
  <c r="N991" i="1"/>
  <c r="W286" i="1"/>
  <c r="U296" i="1"/>
  <c r="V296" i="1"/>
  <c r="U297" i="1"/>
  <c r="V297" i="1"/>
  <c r="U298" i="1"/>
  <c r="V298" i="1"/>
  <c r="U299" i="1"/>
  <c r="V299" i="1"/>
  <c r="U300" i="1"/>
  <c r="V300" i="1"/>
  <c r="U301" i="1"/>
  <c r="V301" i="1"/>
  <c r="U302" i="1"/>
  <c r="V302" i="1"/>
  <c r="U303" i="1"/>
  <c r="V303" i="1"/>
  <c r="U304" i="1"/>
  <c r="V304" i="1"/>
  <c r="U305" i="1"/>
  <c r="V305" i="1"/>
  <c r="U306" i="1"/>
  <c r="V306" i="1"/>
  <c r="U307" i="1"/>
  <c r="V307" i="1"/>
  <c r="U308" i="1"/>
  <c r="V308" i="1"/>
  <c r="U309" i="1"/>
  <c r="V309" i="1"/>
  <c r="U310" i="1"/>
  <c r="V310" i="1"/>
  <c r="U311" i="1"/>
  <c r="V311" i="1"/>
  <c r="U312" i="1"/>
  <c r="V312" i="1"/>
  <c r="U313" i="1"/>
  <c r="V313" i="1"/>
  <c r="U314" i="1"/>
  <c r="V314" i="1"/>
  <c r="U315" i="1"/>
  <c r="V315" i="1"/>
  <c r="U316" i="1"/>
  <c r="V316" i="1"/>
  <c r="U317" i="1"/>
  <c r="V317" i="1"/>
  <c r="U318" i="1"/>
  <c r="V318" i="1"/>
  <c r="U319" i="1"/>
  <c r="V319" i="1"/>
  <c r="U320" i="1"/>
  <c r="V320" i="1"/>
  <c r="U321" i="1"/>
  <c r="V321" i="1"/>
  <c r="U322" i="1"/>
  <c r="V322" i="1"/>
  <c r="U323" i="1"/>
  <c r="V323" i="1"/>
  <c r="U324" i="1"/>
  <c r="V324" i="1"/>
  <c r="U325" i="1"/>
  <c r="V325" i="1"/>
  <c r="U326" i="1"/>
  <c r="V326" i="1"/>
  <c r="U327" i="1"/>
  <c r="V327" i="1"/>
  <c r="U328" i="1"/>
  <c r="V328" i="1"/>
  <c r="U329" i="1"/>
  <c r="V329" i="1"/>
  <c r="U330" i="1"/>
  <c r="V330" i="1"/>
  <c r="U331" i="1"/>
  <c r="V331" i="1"/>
  <c r="U332" i="1"/>
  <c r="V332" i="1"/>
  <c r="U333" i="1"/>
  <c r="V333" i="1"/>
  <c r="U334" i="1"/>
  <c r="V334" i="1"/>
  <c r="U335" i="1"/>
  <c r="V335" i="1"/>
  <c r="U336" i="1"/>
  <c r="V336" i="1"/>
  <c r="U337" i="1"/>
  <c r="V337" i="1"/>
  <c r="U338" i="1"/>
  <c r="V338" i="1"/>
  <c r="U339" i="1"/>
  <c r="V339" i="1"/>
  <c r="U340" i="1"/>
  <c r="V340" i="1"/>
  <c r="U341" i="1"/>
  <c r="V341" i="1"/>
  <c r="U342" i="1"/>
  <c r="V342" i="1"/>
  <c r="U343" i="1"/>
  <c r="V343" i="1"/>
  <c r="U344" i="1"/>
  <c r="V344" i="1"/>
  <c r="U345" i="1"/>
  <c r="V345" i="1"/>
  <c r="U346" i="1"/>
  <c r="V346" i="1"/>
  <c r="U347" i="1"/>
  <c r="V347" i="1"/>
  <c r="U348" i="1"/>
  <c r="V348" i="1"/>
  <c r="U349" i="1"/>
  <c r="V349" i="1"/>
  <c r="U350" i="1"/>
  <c r="V350" i="1"/>
  <c r="U351" i="1"/>
  <c r="V351" i="1"/>
  <c r="U352" i="1"/>
  <c r="V352" i="1"/>
  <c r="U353" i="1"/>
  <c r="V353" i="1"/>
  <c r="U354" i="1"/>
  <c r="V354" i="1"/>
  <c r="U355" i="1"/>
  <c r="V355" i="1"/>
  <c r="U356" i="1"/>
  <c r="V356" i="1"/>
  <c r="U357" i="1"/>
  <c r="V357" i="1"/>
  <c r="U358" i="1"/>
  <c r="V358" i="1"/>
  <c r="U359" i="1"/>
  <c r="V359" i="1"/>
  <c r="U360" i="1"/>
  <c r="V360" i="1"/>
  <c r="U361" i="1"/>
  <c r="V361" i="1"/>
  <c r="U362" i="1"/>
  <c r="V362" i="1"/>
  <c r="U363" i="1"/>
  <c r="V363" i="1"/>
  <c r="U364" i="1"/>
  <c r="V364" i="1"/>
  <c r="U365" i="1"/>
  <c r="V365" i="1"/>
  <c r="U366" i="1"/>
  <c r="V366" i="1"/>
  <c r="U367" i="1"/>
  <c r="V367" i="1"/>
  <c r="U368" i="1"/>
  <c r="V368" i="1"/>
  <c r="U369" i="1"/>
  <c r="V369" i="1"/>
  <c r="U370" i="1"/>
  <c r="V370" i="1"/>
  <c r="U371" i="1"/>
  <c r="V371" i="1"/>
  <c r="U372" i="1"/>
  <c r="V372" i="1"/>
  <c r="U373" i="1"/>
  <c r="V373" i="1"/>
  <c r="U374" i="1"/>
  <c r="V374" i="1"/>
  <c r="U375" i="1"/>
  <c r="V375" i="1"/>
  <c r="U376" i="1"/>
  <c r="V376" i="1"/>
  <c r="U377" i="1"/>
  <c r="V377" i="1"/>
  <c r="U378" i="1"/>
  <c r="V378" i="1"/>
  <c r="U379" i="1"/>
  <c r="V379" i="1"/>
  <c r="U380" i="1"/>
  <c r="V380" i="1"/>
  <c r="U381" i="1"/>
  <c r="V381" i="1"/>
  <c r="U382" i="1"/>
  <c r="V382" i="1"/>
  <c r="U383" i="1"/>
  <c r="V383" i="1"/>
  <c r="U384" i="1"/>
  <c r="V384" i="1"/>
  <c r="U385" i="1"/>
  <c r="V385" i="1"/>
  <c r="U386" i="1"/>
  <c r="V386" i="1"/>
  <c r="U387" i="1"/>
  <c r="V387" i="1"/>
  <c r="U388" i="1"/>
  <c r="V388" i="1"/>
  <c r="U389" i="1"/>
  <c r="V389" i="1"/>
  <c r="U390" i="1"/>
  <c r="V390" i="1"/>
  <c r="U391" i="1"/>
  <c r="V391" i="1"/>
  <c r="U392" i="1"/>
  <c r="V392" i="1"/>
  <c r="U393" i="1"/>
  <c r="V393" i="1"/>
  <c r="U394" i="1"/>
  <c r="V394" i="1"/>
  <c r="U395" i="1"/>
  <c r="V395" i="1"/>
  <c r="U396" i="1"/>
  <c r="V396" i="1"/>
  <c r="U397" i="1"/>
  <c r="V397" i="1"/>
  <c r="U398" i="1"/>
  <c r="V398" i="1"/>
  <c r="U399" i="1"/>
  <c r="V399" i="1"/>
  <c r="U400" i="1"/>
  <c r="V400" i="1"/>
  <c r="U401" i="1"/>
  <c r="V401" i="1"/>
  <c r="U402" i="1"/>
  <c r="V402" i="1"/>
  <c r="U403" i="1"/>
  <c r="V403" i="1"/>
  <c r="U404" i="1"/>
  <c r="V404" i="1"/>
  <c r="U405" i="1"/>
  <c r="V405" i="1"/>
  <c r="U406" i="1"/>
  <c r="V406" i="1"/>
  <c r="U407" i="1"/>
  <c r="V407" i="1"/>
  <c r="U408" i="1"/>
  <c r="V408" i="1"/>
  <c r="U409" i="1"/>
  <c r="V409" i="1"/>
  <c r="U410" i="1"/>
  <c r="V410" i="1"/>
  <c r="U411" i="1"/>
  <c r="V411" i="1"/>
  <c r="U412" i="1"/>
  <c r="V412" i="1"/>
  <c r="U413" i="1"/>
  <c r="V413" i="1"/>
  <c r="U414" i="1"/>
  <c r="V414" i="1"/>
  <c r="U415" i="1"/>
  <c r="V415" i="1"/>
  <c r="U416" i="1"/>
  <c r="V416" i="1"/>
  <c r="U417" i="1"/>
  <c r="V417" i="1"/>
  <c r="U418" i="1"/>
  <c r="V418" i="1"/>
  <c r="U419" i="1"/>
  <c r="V419" i="1"/>
  <c r="U420" i="1"/>
  <c r="V420" i="1"/>
  <c r="U421" i="1"/>
  <c r="V421" i="1"/>
  <c r="U422" i="1"/>
  <c r="V422" i="1"/>
  <c r="U423" i="1"/>
  <c r="V423" i="1"/>
  <c r="U424" i="1"/>
  <c r="V424" i="1"/>
  <c r="U425" i="1"/>
  <c r="V425" i="1"/>
  <c r="U426" i="1"/>
  <c r="V426" i="1"/>
  <c r="U427" i="1"/>
  <c r="V427" i="1"/>
  <c r="U428" i="1"/>
  <c r="V428" i="1"/>
  <c r="U429" i="1"/>
  <c r="V429" i="1"/>
  <c r="U430" i="1"/>
  <c r="V430" i="1"/>
  <c r="U431" i="1"/>
  <c r="V431" i="1"/>
  <c r="U432" i="1"/>
  <c r="V432" i="1"/>
  <c r="U433" i="1"/>
  <c r="V433" i="1"/>
  <c r="U434" i="1"/>
  <c r="V434" i="1"/>
  <c r="U435" i="1"/>
  <c r="V435" i="1"/>
  <c r="U436" i="1"/>
  <c r="V436" i="1"/>
  <c r="U437" i="1"/>
  <c r="V437" i="1"/>
  <c r="U438" i="1"/>
  <c r="V438" i="1"/>
  <c r="U439" i="1"/>
  <c r="V439" i="1"/>
  <c r="U440" i="1"/>
  <c r="V440" i="1"/>
  <c r="U441" i="1"/>
  <c r="V441" i="1"/>
  <c r="U442" i="1"/>
  <c r="V442" i="1"/>
  <c r="U443" i="1"/>
  <c r="V443" i="1"/>
  <c r="U444" i="1"/>
  <c r="V444" i="1"/>
  <c r="U445" i="1"/>
  <c r="V445" i="1"/>
  <c r="U446" i="1"/>
  <c r="V446" i="1"/>
  <c r="U447" i="1"/>
  <c r="V447" i="1"/>
  <c r="U448" i="1"/>
  <c r="V448" i="1"/>
  <c r="U449" i="1"/>
  <c r="V449" i="1"/>
  <c r="U450" i="1"/>
  <c r="V450" i="1"/>
  <c r="U451" i="1"/>
  <c r="V451" i="1"/>
  <c r="U452" i="1"/>
  <c r="V452" i="1"/>
  <c r="U453" i="1"/>
  <c r="V453" i="1"/>
  <c r="U454" i="1"/>
  <c r="V454" i="1"/>
  <c r="U455" i="1"/>
  <c r="V455" i="1"/>
  <c r="U456" i="1"/>
  <c r="V456" i="1"/>
  <c r="U457" i="1"/>
  <c r="V457" i="1"/>
  <c r="U458" i="1"/>
  <c r="V458" i="1"/>
  <c r="U459" i="1"/>
  <c r="V459" i="1"/>
  <c r="U460" i="1"/>
  <c r="V460" i="1"/>
  <c r="U461" i="1"/>
  <c r="V461" i="1"/>
  <c r="U462" i="1"/>
  <c r="V462" i="1"/>
  <c r="U463" i="1"/>
  <c r="V463" i="1"/>
  <c r="U464" i="1"/>
  <c r="V464" i="1"/>
  <c r="U465" i="1"/>
  <c r="V465" i="1"/>
  <c r="U466" i="1"/>
  <c r="V466" i="1"/>
  <c r="U467" i="1"/>
  <c r="V467" i="1"/>
  <c r="U468" i="1"/>
  <c r="V468" i="1"/>
  <c r="U469" i="1"/>
  <c r="V469" i="1"/>
  <c r="U470" i="1"/>
  <c r="V470" i="1"/>
  <c r="U471" i="1"/>
  <c r="V471" i="1"/>
  <c r="U472" i="1"/>
  <c r="V472" i="1"/>
  <c r="U473" i="1"/>
  <c r="V473" i="1"/>
  <c r="U474" i="1"/>
  <c r="V474" i="1"/>
  <c r="U475" i="1"/>
  <c r="V475" i="1"/>
  <c r="U476" i="1"/>
  <c r="V476" i="1"/>
  <c r="U477" i="1"/>
  <c r="V477" i="1"/>
  <c r="U478" i="1"/>
  <c r="V478" i="1"/>
  <c r="U479" i="1"/>
  <c r="V479" i="1"/>
  <c r="U480" i="1"/>
  <c r="V480" i="1"/>
  <c r="U481" i="1"/>
  <c r="V481" i="1"/>
  <c r="U482" i="1"/>
  <c r="V482" i="1"/>
  <c r="U483" i="1"/>
  <c r="V483" i="1"/>
  <c r="U484" i="1"/>
  <c r="V484" i="1"/>
  <c r="U485" i="1"/>
  <c r="V485" i="1"/>
  <c r="U486" i="1"/>
  <c r="V486" i="1"/>
  <c r="U487" i="1"/>
  <c r="V487" i="1"/>
  <c r="U488" i="1"/>
  <c r="V488" i="1"/>
  <c r="U489" i="1"/>
  <c r="V489" i="1"/>
  <c r="U490" i="1"/>
  <c r="V490" i="1"/>
  <c r="U491" i="1"/>
  <c r="V491" i="1"/>
  <c r="U492" i="1"/>
  <c r="V492" i="1"/>
  <c r="U493" i="1"/>
  <c r="V493" i="1"/>
  <c r="U494" i="1"/>
  <c r="V494" i="1"/>
  <c r="U495" i="1"/>
  <c r="V495" i="1"/>
  <c r="U496" i="1"/>
  <c r="V496" i="1"/>
  <c r="U497" i="1"/>
  <c r="V497" i="1"/>
  <c r="U498" i="1"/>
  <c r="V498" i="1"/>
  <c r="U499" i="1"/>
  <c r="V499" i="1"/>
  <c r="U500" i="1"/>
  <c r="V500" i="1"/>
  <c r="U501" i="1"/>
  <c r="V501" i="1"/>
  <c r="U502" i="1"/>
  <c r="V502" i="1"/>
  <c r="U503" i="1"/>
  <c r="V503" i="1"/>
  <c r="U504" i="1"/>
  <c r="V504" i="1"/>
  <c r="U505" i="1"/>
  <c r="V505" i="1"/>
  <c r="U506" i="1"/>
  <c r="V506" i="1"/>
  <c r="U507" i="1"/>
  <c r="V507" i="1"/>
  <c r="U508" i="1"/>
  <c r="V508" i="1"/>
  <c r="U509" i="1"/>
  <c r="V509" i="1"/>
  <c r="U510" i="1"/>
  <c r="V510" i="1"/>
  <c r="U511" i="1"/>
  <c r="V511" i="1"/>
  <c r="U512" i="1"/>
  <c r="V512" i="1"/>
  <c r="U513" i="1"/>
  <c r="V513" i="1"/>
  <c r="U514" i="1"/>
  <c r="V514" i="1"/>
  <c r="U515" i="1"/>
  <c r="V515" i="1"/>
  <c r="U516" i="1"/>
  <c r="V516" i="1"/>
  <c r="U517" i="1"/>
  <c r="V517" i="1"/>
  <c r="U518" i="1"/>
  <c r="V518" i="1"/>
  <c r="U519" i="1"/>
  <c r="V519" i="1"/>
  <c r="U520" i="1"/>
  <c r="V520" i="1"/>
  <c r="U521" i="1"/>
  <c r="V521" i="1"/>
  <c r="U522" i="1"/>
  <c r="V522" i="1"/>
  <c r="U523" i="1"/>
  <c r="V523" i="1"/>
  <c r="U524" i="1"/>
  <c r="V524" i="1"/>
  <c r="U525" i="1"/>
  <c r="V525" i="1"/>
  <c r="U526" i="1"/>
  <c r="V526" i="1"/>
  <c r="U527" i="1"/>
  <c r="V527" i="1"/>
  <c r="U528" i="1"/>
  <c r="V528" i="1"/>
  <c r="U529" i="1"/>
  <c r="V529" i="1"/>
  <c r="U530" i="1"/>
  <c r="V530" i="1"/>
  <c r="U531" i="1"/>
  <c r="V531" i="1"/>
  <c r="U532" i="1"/>
  <c r="V532" i="1"/>
  <c r="U533" i="1"/>
  <c r="V533" i="1"/>
  <c r="U534" i="1"/>
  <c r="V534" i="1"/>
  <c r="U535" i="1"/>
  <c r="V535" i="1"/>
  <c r="U536" i="1"/>
  <c r="V536" i="1"/>
  <c r="U537" i="1"/>
  <c r="V537" i="1"/>
  <c r="U538" i="1"/>
  <c r="V538" i="1"/>
  <c r="U539" i="1"/>
  <c r="V539" i="1"/>
  <c r="U540" i="1"/>
  <c r="V540" i="1"/>
  <c r="U541" i="1"/>
  <c r="V541" i="1"/>
  <c r="U542" i="1"/>
  <c r="V542" i="1"/>
  <c r="U543" i="1"/>
  <c r="V543" i="1"/>
  <c r="U544" i="1"/>
  <c r="V544" i="1"/>
  <c r="U545" i="1"/>
  <c r="V545" i="1"/>
  <c r="U546" i="1"/>
  <c r="V546" i="1"/>
  <c r="U547" i="1"/>
  <c r="V547" i="1"/>
  <c r="U548" i="1"/>
  <c r="V548" i="1"/>
  <c r="U549" i="1"/>
  <c r="V549" i="1"/>
  <c r="U550" i="1"/>
  <c r="V550" i="1"/>
  <c r="U551" i="1"/>
  <c r="V551" i="1"/>
  <c r="U552" i="1"/>
  <c r="V552" i="1"/>
  <c r="U553" i="1"/>
  <c r="V553" i="1"/>
  <c r="U554" i="1"/>
  <c r="V554" i="1"/>
  <c r="U555" i="1"/>
  <c r="V555" i="1"/>
  <c r="U556" i="1"/>
  <c r="V556" i="1"/>
  <c r="U557" i="1"/>
  <c r="V557" i="1"/>
  <c r="U558" i="1"/>
  <c r="V558" i="1"/>
  <c r="U559" i="1"/>
  <c r="V559" i="1"/>
  <c r="U560" i="1"/>
  <c r="V560" i="1"/>
  <c r="U561" i="1"/>
  <c r="V561" i="1"/>
  <c r="U562" i="1"/>
  <c r="V562" i="1"/>
  <c r="U563" i="1"/>
  <c r="V563" i="1"/>
  <c r="U564" i="1"/>
  <c r="V564" i="1"/>
  <c r="U565" i="1"/>
  <c r="V565" i="1"/>
  <c r="U566" i="1"/>
  <c r="V566" i="1"/>
  <c r="U567" i="1"/>
  <c r="V567" i="1"/>
  <c r="U568" i="1"/>
  <c r="V568" i="1"/>
  <c r="U569" i="1"/>
  <c r="V569" i="1"/>
  <c r="U570" i="1"/>
  <c r="V570" i="1"/>
  <c r="U571" i="1"/>
  <c r="V571" i="1"/>
  <c r="U572" i="1"/>
  <c r="V572" i="1"/>
  <c r="U573" i="1"/>
  <c r="V573" i="1"/>
  <c r="U574" i="1"/>
  <c r="V574" i="1"/>
  <c r="U575" i="1"/>
  <c r="V575" i="1"/>
  <c r="U576" i="1"/>
  <c r="V576" i="1"/>
  <c r="U577" i="1"/>
  <c r="V577" i="1"/>
  <c r="U578" i="1"/>
  <c r="V578" i="1"/>
  <c r="U579" i="1"/>
  <c r="V579" i="1"/>
  <c r="U580" i="1"/>
  <c r="V580" i="1"/>
  <c r="U581" i="1"/>
  <c r="V581" i="1"/>
  <c r="U582" i="1"/>
  <c r="V582" i="1"/>
  <c r="U583" i="1"/>
  <c r="V583" i="1"/>
  <c r="U584" i="1"/>
  <c r="V584" i="1"/>
  <c r="U585" i="1"/>
  <c r="V585" i="1"/>
  <c r="U586" i="1"/>
  <c r="V586" i="1"/>
  <c r="U587" i="1"/>
  <c r="V587" i="1"/>
  <c r="U588" i="1"/>
  <c r="V588" i="1"/>
  <c r="U589" i="1"/>
  <c r="V589" i="1"/>
  <c r="U590" i="1"/>
  <c r="V590" i="1"/>
  <c r="U591" i="1"/>
  <c r="V591" i="1"/>
  <c r="U592" i="1"/>
  <c r="V592" i="1"/>
  <c r="U593" i="1"/>
  <c r="V593" i="1"/>
  <c r="U594" i="1"/>
  <c r="V594" i="1"/>
  <c r="U595" i="1"/>
  <c r="V595" i="1"/>
  <c r="U596" i="1"/>
  <c r="V596" i="1"/>
  <c r="U597" i="1"/>
  <c r="V597" i="1"/>
  <c r="U598" i="1"/>
  <c r="V598" i="1"/>
  <c r="U599" i="1"/>
  <c r="V599" i="1"/>
  <c r="U600" i="1"/>
  <c r="V600" i="1"/>
  <c r="U601" i="1"/>
  <c r="V601" i="1"/>
  <c r="U602" i="1"/>
  <c r="V602" i="1"/>
  <c r="U603" i="1"/>
  <c r="V603" i="1"/>
  <c r="U604" i="1"/>
  <c r="V604" i="1"/>
  <c r="U605" i="1"/>
  <c r="V605" i="1"/>
  <c r="U606" i="1"/>
  <c r="V606" i="1"/>
  <c r="U607" i="1"/>
  <c r="V607" i="1"/>
  <c r="U608" i="1"/>
  <c r="V608" i="1"/>
  <c r="U609" i="1"/>
  <c r="V609" i="1"/>
  <c r="U610" i="1"/>
  <c r="V610" i="1"/>
  <c r="U611" i="1"/>
  <c r="V611" i="1"/>
  <c r="U612" i="1"/>
  <c r="V612" i="1"/>
  <c r="U613" i="1"/>
  <c r="V613" i="1"/>
  <c r="U614" i="1"/>
  <c r="V614" i="1"/>
  <c r="U615" i="1"/>
  <c r="V615" i="1"/>
  <c r="U616" i="1"/>
  <c r="V616" i="1"/>
  <c r="U617" i="1"/>
  <c r="V617" i="1"/>
  <c r="U618" i="1"/>
  <c r="V618" i="1"/>
  <c r="U619" i="1"/>
  <c r="V619" i="1"/>
  <c r="U620" i="1"/>
  <c r="V620" i="1"/>
  <c r="U621" i="1"/>
  <c r="V621" i="1"/>
  <c r="U622" i="1"/>
  <c r="V622" i="1"/>
  <c r="U623" i="1"/>
  <c r="V623" i="1"/>
  <c r="U624" i="1"/>
  <c r="V624" i="1"/>
  <c r="U625" i="1"/>
  <c r="V625" i="1"/>
  <c r="U626" i="1"/>
  <c r="V626" i="1"/>
  <c r="U627" i="1"/>
  <c r="V627" i="1"/>
  <c r="U628" i="1"/>
  <c r="V628" i="1"/>
  <c r="U629" i="1"/>
  <c r="V629" i="1"/>
  <c r="U630" i="1"/>
  <c r="V630" i="1"/>
  <c r="U631" i="1"/>
  <c r="V631" i="1"/>
  <c r="U632" i="1"/>
  <c r="V632" i="1"/>
  <c r="U633" i="1"/>
  <c r="V633" i="1"/>
  <c r="U634" i="1"/>
  <c r="V634" i="1"/>
  <c r="U635" i="1"/>
  <c r="V635" i="1"/>
  <c r="U636" i="1"/>
  <c r="V636" i="1"/>
  <c r="U637" i="1"/>
  <c r="V637" i="1"/>
  <c r="U638" i="1"/>
  <c r="V638" i="1"/>
  <c r="U639" i="1"/>
  <c r="V639" i="1"/>
  <c r="U640" i="1"/>
  <c r="V640" i="1"/>
  <c r="U641" i="1"/>
  <c r="V641" i="1"/>
  <c r="U642" i="1"/>
  <c r="V642" i="1"/>
  <c r="U643" i="1"/>
  <c r="V643" i="1"/>
  <c r="U644" i="1"/>
  <c r="V644" i="1"/>
  <c r="U645" i="1"/>
  <c r="V645" i="1"/>
  <c r="U646" i="1"/>
  <c r="V646" i="1"/>
  <c r="U647" i="1"/>
  <c r="V647" i="1"/>
  <c r="U648" i="1"/>
  <c r="V648" i="1"/>
  <c r="U649" i="1"/>
  <c r="V649" i="1"/>
  <c r="U650" i="1"/>
  <c r="V650" i="1"/>
  <c r="U651" i="1"/>
  <c r="V651" i="1"/>
  <c r="U652" i="1"/>
  <c r="V652" i="1"/>
  <c r="U653" i="1"/>
  <c r="V653" i="1"/>
  <c r="U654" i="1"/>
  <c r="V654" i="1"/>
  <c r="U655" i="1"/>
  <c r="V655" i="1"/>
  <c r="U656" i="1"/>
  <c r="V656" i="1"/>
  <c r="U657" i="1"/>
  <c r="V657" i="1"/>
  <c r="U658" i="1"/>
  <c r="V658" i="1"/>
  <c r="U659" i="1"/>
  <c r="V659" i="1"/>
  <c r="U660" i="1"/>
  <c r="V660" i="1"/>
  <c r="U661" i="1"/>
  <c r="V661" i="1"/>
  <c r="U662" i="1"/>
  <c r="V662" i="1"/>
  <c r="U663" i="1"/>
  <c r="V663" i="1"/>
  <c r="U664" i="1"/>
  <c r="V664" i="1"/>
  <c r="U665" i="1"/>
  <c r="V665" i="1"/>
  <c r="U666" i="1"/>
  <c r="V666" i="1"/>
  <c r="U667" i="1"/>
  <c r="V667" i="1"/>
  <c r="U668" i="1"/>
  <c r="V668" i="1"/>
  <c r="U669" i="1"/>
  <c r="V669" i="1"/>
  <c r="U670" i="1"/>
  <c r="V670" i="1"/>
  <c r="U671" i="1"/>
  <c r="V671" i="1"/>
  <c r="U672" i="1"/>
  <c r="V672" i="1"/>
  <c r="U673" i="1"/>
  <c r="V673" i="1"/>
  <c r="U674" i="1"/>
  <c r="V674" i="1"/>
  <c r="U675" i="1"/>
  <c r="V675" i="1"/>
  <c r="U676" i="1"/>
  <c r="V676" i="1"/>
  <c r="U677" i="1"/>
  <c r="V677" i="1"/>
  <c r="U678" i="1"/>
  <c r="V678" i="1"/>
  <c r="U679" i="1"/>
  <c r="V679" i="1"/>
  <c r="U680" i="1"/>
  <c r="V680" i="1"/>
  <c r="U681" i="1"/>
  <c r="V681" i="1"/>
  <c r="U682" i="1"/>
  <c r="V682" i="1"/>
  <c r="U683" i="1"/>
  <c r="V683" i="1"/>
  <c r="U684" i="1"/>
  <c r="V684" i="1"/>
  <c r="U685" i="1"/>
  <c r="V685" i="1"/>
  <c r="U686" i="1"/>
  <c r="V686" i="1"/>
  <c r="U687" i="1"/>
  <c r="V687" i="1"/>
  <c r="U688" i="1"/>
  <c r="V688" i="1"/>
  <c r="U689" i="1"/>
  <c r="V689" i="1"/>
  <c r="U690" i="1"/>
  <c r="V690" i="1"/>
  <c r="U691" i="1"/>
  <c r="V691" i="1"/>
  <c r="U692" i="1"/>
  <c r="V692" i="1"/>
  <c r="U693" i="1"/>
  <c r="V693" i="1"/>
  <c r="U694" i="1"/>
  <c r="V694" i="1"/>
  <c r="U695" i="1"/>
  <c r="V695" i="1"/>
  <c r="U696" i="1"/>
  <c r="V696" i="1"/>
  <c r="U697" i="1"/>
  <c r="V697" i="1"/>
  <c r="U698" i="1"/>
  <c r="V698" i="1"/>
  <c r="U699" i="1"/>
  <c r="V699" i="1"/>
  <c r="U700" i="1"/>
  <c r="V700" i="1"/>
  <c r="U701" i="1"/>
  <c r="V701" i="1"/>
  <c r="U702" i="1"/>
  <c r="V702" i="1"/>
  <c r="U703" i="1"/>
  <c r="V703" i="1"/>
  <c r="U704" i="1"/>
  <c r="V704" i="1"/>
  <c r="U705" i="1"/>
  <c r="V705" i="1"/>
  <c r="U706" i="1"/>
  <c r="V706" i="1"/>
  <c r="U707" i="1"/>
  <c r="V707" i="1"/>
  <c r="U708" i="1"/>
  <c r="V708" i="1"/>
  <c r="U709" i="1"/>
  <c r="V709" i="1"/>
  <c r="U710" i="1"/>
  <c r="V710" i="1"/>
  <c r="U711" i="1"/>
  <c r="V711" i="1"/>
  <c r="U712" i="1"/>
  <c r="V712" i="1"/>
  <c r="U713" i="1"/>
  <c r="V713" i="1"/>
  <c r="U714" i="1"/>
  <c r="V714" i="1"/>
  <c r="U715" i="1"/>
  <c r="V715" i="1"/>
  <c r="U716" i="1"/>
  <c r="V716" i="1"/>
  <c r="U717" i="1"/>
  <c r="V717" i="1"/>
  <c r="U718" i="1"/>
  <c r="V718" i="1"/>
  <c r="U719" i="1"/>
  <c r="V719" i="1"/>
  <c r="U720" i="1"/>
  <c r="V720" i="1"/>
  <c r="U721" i="1"/>
  <c r="V721" i="1"/>
  <c r="U722" i="1"/>
  <c r="V722" i="1"/>
  <c r="U723" i="1"/>
  <c r="V723" i="1"/>
  <c r="U724" i="1"/>
  <c r="V724" i="1"/>
  <c r="U725" i="1"/>
  <c r="V725" i="1"/>
  <c r="U726" i="1"/>
  <c r="V726" i="1"/>
  <c r="U727" i="1"/>
  <c r="V727" i="1"/>
  <c r="U728" i="1"/>
  <c r="V728" i="1"/>
  <c r="U729" i="1"/>
  <c r="V729" i="1"/>
  <c r="U730" i="1"/>
  <c r="V730" i="1"/>
  <c r="U731" i="1"/>
  <c r="V731" i="1"/>
  <c r="U732" i="1"/>
  <c r="V732" i="1"/>
  <c r="U733" i="1"/>
  <c r="V733" i="1"/>
  <c r="U734" i="1"/>
  <c r="V734" i="1"/>
  <c r="U735" i="1"/>
  <c r="V735" i="1"/>
  <c r="U736" i="1"/>
  <c r="V736" i="1"/>
  <c r="U737" i="1"/>
  <c r="V737" i="1"/>
  <c r="U738" i="1"/>
  <c r="V738" i="1"/>
  <c r="U739" i="1"/>
  <c r="V739" i="1"/>
  <c r="U740" i="1"/>
  <c r="V740" i="1"/>
  <c r="U741" i="1"/>
  <c r="V741" i="1"/>
  <c r="U742" i="1"/>
  <c r="V742" i="1"/>
  <c r="U743" i="1"/>
  <c r="V743" i="1"/>
  <c r="U744" i="1"/>
  <c r="V744" i="1"/>
  <c r="U745" i="1"/>
  <c r="V745" i="1"/>
  <c r="U746" i="1"/>
  <c r="V746" i="1"/>
  <c r="U747" i="1"/>
  <c r="V747" i="1"/>
  <c r="U748" i="1"/>
  <c r="V748" i="1"/>
  <c r="U749" i="1"/>
  <c r="V749" i="1"/>
  <c r="U750" i="1"/>
  <c r="V750" i="1"/>
  <c r="U751" i="1"/>
  <c r="V751" i="1"/>
  <c r="U752" i="1"/>
  <c r="V752" i="1"/>
  <c r="U753" i="1"/>
  <c r="V753" i="1"/>
  <c r="U754" i="1"/>
  <c r="V754" i="1"/>
  <c r="U755" i="1"/>
  <c r="V755" i="1"/>
  <c r="U756" i="1"/>
  <c r="V756" i="1"/>
  <c r="U757" i="1"/>
  <c r="V757" i="1"/>
  <c r="U758" i="1"/>
  <c r="V758" i="1"/>
  <c r="U759" i="1"/>
  <c r="V759" i="1"/>
  <c r="U760" i="1"/>
  <c r="V760" i="1"/>
  <c r="U761" i="1"/>
  <c r="V761" i="1"/>
  <c r="U762" i="1"/>
  <c r="V762" i="1"/>
  <c r="U763" i="1"/>
  <c r="V763" i="1"/>
  <c r="U764" i="1"/>
  <c r="V764" i="1"/>
  <c r="U765" i="1"/>
  <c r="V765" i="1"/>
  <c r="U766" i="1"/>
  <c r="V766" i="1"/>
  <c r="U767" i="1"/>
  <c r="V767" i="1"/>
  <c r="U768" i="1"/>
  <c r="V768" i="1"/>
  <c r="U769" i="1"/>
  <c r="V769" i="1"/>
  <c r="U770" i="1"/>
  <c r="V770" i="1"/>
  <c r="U771" i="1"/>
  <c r="V771" i="1"/>
  <c r="U772" i="1"/>
  <c r="V772" i="1"/>
  <c r="U773" i="1"/>
  <c r="V773" i="1"/>
  <c r="U774" i="1"/>
  <c r="V774" i="1"/>
  <c r="U775" i="1"/>
  <c r="V775" i="1"/>
  <c r="U776" i="1"/>
  <c r="V776" i="1"/>
  <c r="U777" i="1"/>
  <c r="V777" i="1"/>
  <c r="U778" i="1"/>
  <c r="V778" i="1"/>
  <c r="U779" i="1"/>
  <c r="V779" i="1"/>
  <c r="U780" i="1"/>
  <c r="V780" i="1"/>
  <c r="U781" i="1"/>
  <c r="V781" i="1"/>
  <c r="U782" i="1"/>
  <c r="V782" i="1"/>
  <c r="U783" i="1"/>
  <c r="V783" i="1"/>
  <c r="U784" i="1"/>
  <c r="V784" i="1"/>
  <c r="U785" i="1"/>
  <c r="V785" i="1"/>
  <c r="U786" i="1"/>
  <c r="V786" i="1"/>
  <c r="U787" i="1"/>
  <c r="V787" i="1"/>
  <c r="U788" i="1"/>
  <c r="V788" i="1"/>
  <c r="U789" i="1"/>
  <c r="V789" i="1"/>
  <c r="U790" i="1"/>
  <c r="V790" i="1"/>
  <c r="U791" i="1"/>
  <c r="V791" i="1"/>
  <c r="U792" i="1"/>
  <c r="V792" i="1"/>
  <c r="U793" i="1"/>
  <c r="V793" i="1"/>
  <c r="U794" i="1"/>
  <c r="V794" i="1"/>
  <c r="U795" i="1"/>
  <c r="V795" i="1"/>
  <c r="U796" i="1"/>
  <c r="V796" i="1"/>
  <c r="U797" i="1"/>
  <c r="V797" i="1"/>
  <c r="U798" i="1"/>
  <c r="V798" i="1"/>
  <c r="U799" i="1"/>
  <c r="V799" i="1"/>
  <c r="U800" i="1"/>
  <c r="V800" i="1"/>
  <c r="U801" i="1"/>
  <c r="V801" i="1"/>
  <c r="U802" i="1"/>
  <c r="V802" i="1"/>
  <c r="U803" i="1"/>
  <c r="V803" i="1"/>
  <c r="U804" i="1"/>
  <c r="V804" i="1"/>
  <c r="U805" i="1"/>
  <c r="V805" i="1"/>
  <c r="U806" i="1"/>
  <c r="V806" i="1"/>
  <c r="U807" i="1"/>
  <c r="V807" i="1"/>
  <c r="U808" i="1"/>
  <c r="V808" i="1"/>
  <c r="U809" i="1"/>
  <c r="V809" i="1"/>
  <c r="U810" i="1"/>
  <c r="V810" i="1"/>
  <c r="U811" i="1"/>
  <c r="V811" i="1"/>
  <c r="U812" i="1"/>
  <c r="V812" i="1"/>
  <c r="U813" i="1"/>
  <c r="V813" i="1"/>
  <c r="U814" i="1"/>
  <c r="V814" i="1"/>
  <c r="U815" i="1"/>
  <c r="V815" i="1"/>
  <c r="U816" i="1"/>
  <c r="V816" i="1"/>
  <c r="U817" i="1"/>
  <c r="V817" i="1"/>
  <c r="U818" i="1"/>
  <c r="V818" i="1"/>
  <c r="U819" i="1"/>
  <c r="V819" i="1"/>
  <c r="U820" i="1"/>
  <c r="V820" i="1"/>
  <c r="U821" i="1"/>
  <c r="V821" i="1"/>
  <c r="U822" i="1"/>
  <c r="V822" i="1"/>
  <c r="U823" i="1"/>
  <c r="V823" i="1"/>
  <c r="U824" i="1"/>
  <c r="V824" i="1"/>
  <c r="U825" i="1"/>
  <c r="V825" i="1"/>
  <c r="U826" i="1"/>
  <c r="V826" i="1"/>
  <c r="U827" i="1"/>
  <c r="V827" i="1"/>
  <c r="U828" i="1"/>
  <c r="V828" i="1"/>
  <c r="U829" i="1"/>
  <c r="V829" i="1"/>
  <c r="U830" i="1"/>
  <c r="V830" i="1"/>
  <c r="U831" i="1"/>
  <c r="V831" i="1"/>
  <c r="U832" i="1"/>
  <c r="V832" i="1"/>
  <c r="U833" i="1"/>
  <c r="V833" i="1"/>
  <c r="U834" i="1"/>
  <c r="V834" i="1"/>
  <c r="U835" i="1"/>
  <c r="V835" i="1"/>
  <c r="U836" i="1"/>
  <c r="V836" i="1"/>
  <c r="U837" i="1"/>
  <c r="V837" i="1"/>
  <c r="U838" i="1"/>
  <c r="V838" i="1"/>
  <c r="U839" i="1"/>
  <c r="V839" i="1"/>
  <c r="U840" i="1"/>
  <c r="V840" i="1"/>
  <c r="U841" i="1"/>
  <c r="V841" i="1"/>
  <c r="U842" i="1"/>
  <c r="V842" i="1"/>
  <c r="U843" i="1"/>
  <c r="V843" i="1"/>
  <c r="U844" i="1"/>
  <c r="V844" i="1"/>
  <c r="U845" i="1"/>
  <c r="V845" i="1"/>
  <c r="U846" i="1"/>
  <c r="V846" i="1"/>
  <c r="U847" i="1"/>
  <c r="V847" i="1"/>
  <c r="U848" i="1"/>
  <c r="V848" i="1"/>
  <c r="U849" i="1"/>
  <c r="V849" i="1"/>
  <c r="U850" i="1"/>
  <c r="V850" i="1"/>
  <c r="U851" i="1"/>
  <c r="V851" i="1"/>
  <c r="U852" i="1"/>
  <c r="V852" i="1"/>
  <c r="U853" i="1"/>
  <c r="V853" i="1"/>
  <c r="U854" i="1"/>
  <c r="V854" i="1"/>
  <c r="U855" i="1"/>
  <c r="V855" i="1"/>
  <c r="U856" i="1"/>
  <c r="V856" i="1"/>
  <c r="U857" i="1"/>
  <c r="V857" i="1"/>
  <c r="U858" i="1"/>
  <c r="V858" i="1"/>
  <c r="U859" i="1"/>
  <c r="V859" i="1"/>
  <c r="U860" i="1"/>
  <c r="V860" i="1"/>
  <c r="U861" i="1"/>
  <c r="V861" i="1"/>
  <c r="U862" i="1"/>
  <c r="V862" i="1"/>
  <c r="U863" i="1"/>
  <c r="V863" i="1"/>
  <c r="U864" i="1"/>
  <c r="V864" i="1"/>
  <c r="U865" i="1"/>
  <c r="V865" i="1"/>
  <c r="U866" i="1"/>
  <c r="V866" i="1"/>
  <c r="U867" i="1"/>
  <c r="V867" i="1"/>
  <c r="U868" i="1"/>
  <c r="V868" i="1"/>
  <c r="U869" i="1"/>
  <c r="V869" i="1"/>
  <c r="U870" i="1"/>
  <c r="V870" i="1"/>
  <c r="U871" i="1"/>
  <c r="V871" i="1"/>
  <c r="U872" i="1"/>
  <c r="V872" i="1"/>
  <c r="U873" i="1"/>
  <c r="V873" i="1"/>
  <c r="U874" i="1"/>
  <c r="V874" i="1"/>
  <c r="U875" i="1"/>
  <c r="V875" i="1"/>
  <c r="U876" i="1"/>
  <c r="V876" i="1"/>
  <c r="U877" i="1"/>
  <c r="V877" i="1"/>
  <c r="U878" i="1"/>
  <c r="V878" i="1"/>
  <c r="U879" i="1"/>
  <c r="V879" i="1"/>
  <c r="U880" i="1"/>
  <c r="V880" i="1"/>
  <c r="U881" i="1"/>
  <c r="V881" i="1"/>
  <c r="U882" i="1"/>
  <c r="V882" i="1"/>
  <c r="U883" i="1"/>
  <c r="V883" i="1"/>
  <c r="U884" i="1"/>
  <c r="V884" i="1"/>
  <c r="U885" i="1"/>
  <c r="V885" i="1"/>
  <c r="U886" i="1"/>
  <c r="V886" i="1"/>
  <c r="U887" i="1"/>
  <c r="V887" i="1"/>
  <c r="U888" i="1"/>
  <c r="V888" i="1"/>
  <c r="U889" i="1"/>
  <c r="V889" i="1"/>
  <c r="U890" i="1"/>
  <c r="V890" i="1"/>
  <c r="U891" i="1"/>
  <c r="V891" i="1"/>
  <c r="U892" i="1"/>
  <c r="V892" i="1"/>
  <c r="U893" i="1"/>
  <c r="V893" i="1"/>
  <c r="U894" i="1"/>
  <c r="V894" i="1"/>
  <c r="U895" i="1"/>
  <c r="V895" i="1"/>
  <c r="U896" i="1"/>
  <c r="V896" i="1"/>
  <c r="U897" i="1"/>
  <c r="V897" i="1"/>
  <c r="U898" i="1"/>
  <c r="V898" i="1"/>
  <c r="U899" i="1"/>
  <c r="V899" i="1"/>
  <c r="U900" i="1"/>
  <c r="V900" i="1"/>
  <c r="U901" i="1"/>
  <c r="V901" i="1"/>
  <c r="U902" i="1"/>
  <c r="V902" i="1"/>
  <c r="U903" i="1"/>
  <c r="V903" i="1"/>
  <c r="U904" i="1"/>
  <c r="V904" i="1"/>
  <c r="U905" i="1"/>
  <c r="V905" i="1"/>
  <c r="U906" i="1"/>
  <c r="V906" i="1"/>
  <c r="U907" i="1"/>
  <c r="V907" i="1"/>
  <c r="U908" i="1"/>
  <c r="V908" i="1"/>
  <c r="U909" i="1"/>
  <c r="V909" i="1"/>
  <c r="U910" i="1"/>
  <c r="V910" i="1"/>
  <c r="U911" i="1"/>
  <c r="V911" i="1"/>
  <c r="U912" i="1"/>
  <c r="V912" i="1"/>
  <c r="U913" i="1"/>
  <c r="V913" i="1"/>
  <c r="U914" i="1"/>
  <c r="V914" i="1"/>
  <c r="U915" i="1"/>
  <c r="V915" i="1"/>
  <c r="U916" i="1"/>
  <c r="V916" i="1"/>
  <c r="U917" i="1"/>
  <c r="V917" i="1"/>
  <c r="U918" i="1"/>
  <c r="V918" i="1"/>
  <c r="U919" i="1"/>
  <c r="V919" i="1"/>
  <c r="U920" i="1"/>
  <c r="V920" i="1"/>
  <c r="U921" i="1"/>
  <c r="V921" i="1"/>
  <c r="U922" i="1"/>
  <c r="V922" i="1"/>
  <c r="U923" i="1"/>
  <c r="V923" i="1"/>
  <c r="U924" i="1"/>
  <c r="V924" i="1"/>
  <c r="U925" i="1"/>
  <c r="V925" i="1"/>
  <c r="U926" i="1"/>
  <c r="V926" i="1"/>
  <c r="U927" i="1"/>
  <c r="V927" i="1"/>
  <c r="U928" i="1"/>
  <c r="V928" i="1"/>
  <c r="U929" i="1"/>
  <c r="V929" i="1"/>
  <c r="U930" i="1"/>
  <c r="V930" i="1"/>
  <c r="U931" i="1"/>
  <c r="V931" i="1"/>
  <c r="U932" i="1"/>
  <c r="V932" i="1"/>
  <c r="U933" i="1"/>
  <c r="V933" i="1"/>
  <c r="U934" i="1"/>
  <c r="V934" i="1"/>
  <c r="U935" i="1"/>
  <c r="V935" i="1"/>
  <c r="U936" i="1"/>
  <c r="V936" i="1"/>
  <c r="U937" i="1"/>
  <c r="V937" i="1"/>
  <c r="U938" i="1"/>
  <c r="V938" i="1"/>
  <c r="U939" i="1"/>
  <c r="V939" i="1"/>
  <c r="U940" i="1"/>
  <c r="V940" i="1"/>
  <c r="U941" i="1"/>
  <c r="V941" i="1"/>
  <c r="U942" i="1"/>
  <c r="V942" i="1"/>
  <c r="U943" i="1"/>
  <c r="V943" i="1"/>
  <c r="U944" i="1"/>
  <c r="V944" i="1"/>
  <c r="U945" i="1"/>
  <c r="V945" i="1"/>
  <c r="U946" i="1"/>
  <c r="V946" i="1"/>
  <c r="U947" i="1"/>
  <c r="V947" i="1"/>
  <c r="U948" i="1"/>
  <c r="V948" i="1"/>
  <c r="U949" i="1"/>
  <c r="V949" i="1"/>
  <c r="U950" i="1"/>
  <c r="V950" i="1"/>
  <c r="U951" i="1"/>
  <c r="V951" i="1"/>
  <c r="U952" i="1"/>
  <c r="V952" i="1"/>
  <c r="U953" i="1"/>
  <c r="V953" i="1"/>
  <c r="U954" i="1"/>
  <c r="V954" i="1"/>
  <c r="U955" i="1"/>
  <c r="V955" i="1"/>
  <c r="U956" i="1"/>
  <c r="V956" i="1"/>
  <c r="U957" i="1"/>
  <c r="V957" i="1"/>
  <c r="U958" i="1"/>
  <c r="V958" i="1"/>
  <c r="U959" i="1"/>
  <c r="V959" i="1"/>
  <c r="U960" i="1"/>
  <c r="V960" i="1"/>
  <c r="U961" i="1"/>
  <c r="V961" i="1"/>
  <c r="U962" i="1"/>
  <c r="V962" i="1"/>
  <c r="U963" i="1"/>
  <c r="V963" i="1"/>
  <c r="U964" i="1"/>
  <c r="V964" i="1"/>
  <c r="U965" i="1"/>
  <c r="V965" i="1"/>
  <c r="U966" i="1"/>
  <c r="V966" i="1"/>
  <c r="U967" i="1"/>
  <c r="V967" i="1"/>
  <c r="U968" i="1"/>
  <c r="V968" i="1"/>
  <c r="U969" i="1"/>
  <c r="V969" i="1"/>
  <c r="U970" i="1"/>
  <c r="V970" i="1"/>
  <c r="U971" i="1"/>
  <c r="V971" i="1"/>
  <c r="U972" i="1"/>
  <c r="V972" i="1"/>
  <c r="U973" i="1"/>
  <c r="V973" i="1"/>
  <c r="U974" i="1"/>
  <c r="V974" i="1"/>
  <c r="U975" i="1"/>
  <c r="V975" i="1"/>
  <c r="U976" i="1"/>
  <c r="V976" i="1"/>
  <c r="U977" i="1"/>
  <c r="V977" i="1"/>
  <c r="U978" i="1"/>
  <c r="V978" i="1"/>
  <c r="U979" i="1"/>
  <c r="V979" i="1"/>
  <c r="U980" i="1"/>
  <c r="V980" i="1"/>
  <c r="U981" i="1"/>
  <c r="V981" i="1"/>
  <c r="U982" i="1"/>
  <c r="V982" i="1"/>
  <c r="U295" i="1"/>
  <c r="V295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672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564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389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32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295" i="1"/>
  <c r="T287" i="1"/>
  <c r="T286" i="1"/>
  <c r="S286" i="1"/>
  <c r="R296" i="1"/>
  <c r="S296" i="1"/>
  <c r="R297" i="1"/>
  <c r="S297" i="1"/>
  <c r="R298" i="1"/>
  <c r="S298" i="1"/>
  <c r="R299" i="1"/>
  <c r="S299" i="1"/>
  <c r="R300" i="1"/>
  <c r="S300" i="1"/>
  <c r="R301" i="1"/>
  <c r="S301" i="1"/>
  <c r="R302" i="1"/>
  <c r="S302" i="1"/>
  <c r="R303" i="1"/>
  <c r="S303" i="1"/>
  <c r="R304" i="1"/>
  <c r="S304" i="1"/>
  <c r="R305" i="1"/>
  <c r="S305" i="1"/>
  <c r="R306" i="1"/>
  <c r="S306" i="1"/>
  <c r="R307" i="1"/>
  <c r="S307" i="1"/>
  <c r="R308" i="1"/>
  <c r="S308" i="1"/>
  <c r="R309" i="1"/>
  <c r="S309" i="1"/>
  <c r="R310" i="1"/>
  <c r="S310" i="1"/>
  <c r="R311" i="1"/>
  <c r="S311" i="1"/>
  <c r="R312" i="1"/>
  <c r="S312" i="1"/>
  <c r="R313" i="1"/>
  <c r="S313" i="1"/>
  <c r="R314" i="1"/>
  <c r="S314" i="1"/>
  <c r="R315" i="1"/>
  <c r="S315" i="1"/>
  <c r="R316" i="1"/>
  <c r="S316" i="1"/>
  <c r="R317" i="1"/>
  <c r="S317" i="1"/>
  <c r="R318" i="1"/>
  <c r="S318" i="1"/>
  <c r="R319" i="1"/>
  <c r="S319" i="1"/>
  <c r="R320" i="1"/>
  <c r="S320" i="1"/>
  <c r="R321" i="1"/>
  <c r="S321" i="1"/>
  <c r="R322" i="1"/>
  <c r="S322" i="1"/>
  <c r="R323" i="1"/>
  <c r="S323" i="1"/>
  <c r="R324" i="1"/>
  <c r="S324" i="1"/>
  <c r="R325" i="1"/>
  <c r="S325" i="1"/>
  <c r="R326" i="1"/>
  <c r="S326" i="1"/>
  <c r="R327" i="1"/>
  <c r="S327" i="1"/>
  <c r="R328" i="1"/>
  <c r="S328" i="1"/>
  <c r="R329" i="1"/>
  <c r="S329" i="1"/>
  <c r="R330" i="1"/>
  <c r="S330" i="1"/>
  <c r="R331" i="1"/>
  <c r="S331" i="1"/>
  <c r="R332" i="1"/>
  <c r="S332" i="1"/>
  <c r="R333" i="1"/>
  <c r="S333" i="1"/>
  <c r="R334" i="1"/>
  <c r="S334" i="1"/>
  <c r="R335" i="1"/>
  <c r="S335" i="1"/>
  <c r="R336" i="1"/>
  <c r="S336" i="1"/>
  <c r="R337" i="1"/>
  <c r="S337" i="1"/>
  <c r="R338" i="1"/>
  <c r="S338" i="1"/>
  <c r="R339" i="1"/>
  <c r="S339" i="1"/>
  <c r="R340" i="1"/>
  <c r="S340" i="1"/>
  <c r="R341" i="1"/>
  <c r="S341" i="1"/>
  <c r="R342" i="1"/>
  <c r="S342" i="1"/>
  <c r="R343" i="1"/>
  <c r="S343" i="1"/>
  <c r="R344" i="1"/>
  <c r="S344" i="1"/>
  <c r="R345" i="1"/>
  <c r="S345" i="1"/>
  <c r="R346" i="1"/>
  <c r="S346" i="1"/>
  <c r="R347" i="1"/>
  <c r="S347" i="1"/>
  <c r="R348" i="1"/>
  <c r="S348" i="1"/>
  <c r="R349" i="1"/>
  <c r="S349" i="1"/>
  <c r="R350" i="1"/>
  <c r="S350" i="1"/>
  <c r="R351" i="1"/>
  <c r="S351" i="1"/>
  <c r="R352" i="1"/>
  <c r="S352" i="1"/>
  <c r="R353" i="1"/>
  <c r="S353" i="1"/>
  <c r="R354" i="1"/>
  <c r="S354" i="1"/>
  <c r="R355" i="1"/>
  <c r="S355" i="1"/>
  <c r="R356" i="1"/>
  <c r="S356" i="1"/>
  <c r="R357" i="1"/>
  <c r="S357" i="1"/>
  <c r="R358" i="1"/>
  <c r="S358" i="1"/>
  <c r="R359" i="1"/>
  <c r="S359" i="1"/>
  <c r="R360" i="1"/>
  <c r="S360" i="1"/>
  <c r="R361" i="1"/>
  <c r="S361" i="1"/>
  <c r="R362" i="1"/>
  <c r="S362" i="1"/>
  <c r="R363" i="1"/>
  <c r="S363" i="1"/>
  <c r="R364" i="1"/>
  <c r="S364" i="1"/>
  <c r="R365" i="1"/>
  <c r="S365" i="1"/>
  <c r="R366" i="1"/>
  <c r="S366" i="1"/>
  <c r="R367" i="1"/>
  <c r="S367" i="1"/>
  <c r="R368" i="1"/>
  <c r="S368" i="1"/>
  <c r="R369" i="1"/>
  <c r="S369" i="1"/>
  <c r="R370" i="1"/>
  <c r="S370" i="1"/>
  <c r="R371" i="1"/>
  <c r="S371" i="1"/>
  <c r="R372" i="1"/>
  <c r="S372" i="1"/>
  <c r="R373" i="1"/>
  <c r="S373" i="1"/>
  <c r="R374" i="1"/>
  <c r="S374" i="1"/>
  <c r="R375" i="1"/>
  <c r="S375" i="1"/>
  <c r="R376" i="1"/>
  <c r="S376" i="1"/>
  <c r="R377" i="1"/>
  <c r="S377" i="1"/>
  <c r="R378" i="1"/>
  <c r="S378" i="1"/>
  <c r="R379" i="1"/>
  <c r="S379" i="1"/>
  <c r="R380" i="1"/>
  <c r="S380" i="1"/>
  <c r="R381" i="1"/>
  <c r="S381" i="1"/>
  <c r="R382" i="1"/>
  <c r="S382" i="1"/>
  <c r="R383" i="1"/>
  <c r="S383" i="1"/>
  <c r="R384" i="1"/>
  <c r="S384" i="1"/>
  <c r="R385" i="1"/>
  <c r="S385" i="1"/>
  <c r="R386" i="1"/>
  <c r="S386" i="1"/>
  <c r="R387" i="1"/>
  <c r="S387" i="1"/>
  <c r="R388" i="1"/>
  <c r="S388" i="1"/>
  <c r="R389" i="1"/>
  <c r="S389" i="1"/>
  <c r="R390" i="1"/>
  <c r="S390" i="1"/>
  <c r="R391" i="1"/>
  <c r="S391" i="1"/>
  <c r="R392" i="1"/>
  <c r="S392" i="1"/>
  <c r="R393" i="1"/>
  <c r="S393" i="1"/>
  <c r="R394" i="1"/>
  <c r="S394" i="1"/>
  <c r="R395" i="1"/>
  <c r="S395" i="1"/>
  <c r="R396" i="1"/>
  <c r="S396" i="1"/>
  <c r="R397" i="1"/>
  <c r="S397" i="1"/>
  <c r="R398" i="1"/>
  <c r="S398" i="1"/>
  <c r="R399" i="1"/>
  <c r="S399" i="1"/>
  <c r="R400" i="1"/>
  <c r="S400" i="1"/>
  <c r="R401" i="1"/>
  <c r="S401" i="1"/>
  <c r="R402" i="1"/>
  <c r="S402" i="1"/>
  <c r="R403" i="1"/>
  <c r="S403" i="1"/>
  <c r="R404" i="1"/>
  <c r="S404" i="1"/>
  <c r="R405" i="1"/>
  <c r="S405" i="1"/>
  <c r="R406" i="1"/>
  <c r="S406" i="1"/>
  <c r="R407" i="1"/>
  <c r="S407" i="1"/>
  <c r="R408" i="1"/>
  <c r="S408" i="1"/>
  <c r="R409" i="1"/>
  <c r="S409" i="1"/>
  <c r="R410" i="1"/>
  <c r="S410" i="1"/>
  <c r="R411" i="1"/>
  <c r="S411" i="1"/>
  <c r="R412" i="1"/>
  <c r="S412" i="1"/>
  <c r="R413" i="1"/>
  <c r="S413" i="1"/>
  <c r="R414" i="1"/>
  <c r="S414" i="1"/>
  <c r="R415" i="1"/>
  <c r="S415" i="1"/>
  <c r="R416" i="1"/>
  <c r="S416" i="1"/>
  <c r="R417" i="1"/>
  <c r="S417" i="1"/>
  <c r="R418" i="1"/>
  <c r="S418" i="1"/>
  <c r="R419" i="1"/>
  <c r="S419" i="1"/>
  <c r="R420" i="1"/>
  <c r="S420" i="1"/>
  <c r="R421" i="1"/>
  <c r="S421" i="1"/>
  <c r="R422" i="1"/>
  <c r="S422" i="1"/>
  <c r="R423" i="1"/>
  <c r="S423" i="1"/>
  <c r="R424" i="1"/>
  <c r="S424" i="1"/>
  <c r="R425" i="1"/>
  <c r="S425" i="1"/>
  <c r="R426" i="1"/>
  <c r="S426" i="1"/>
  <c r="R427" i="1"/>
  <c r="S427" i="1"/>
  <c r="R428" i="1"/>
  <c r="S428" i="1"/>
  <c r="R429" i="1"/>
  <c r="S429" i="1"/>
  <c r="R430" i="1"/>
  <c r="S430" i="1"/>
  <c r="R431" i="1"/>
  <c r="S431" i="1"/>
  <c r="R432" i="1"/>
  <c r="S432" i="1"/>
  <c r="R433" i="1"/>
  <c r="S433" i="1"/>
  <c r="R434" i="1"/>
  <c r="S434" i="1"/>
  <c r="R435" i="1"/>
  <c r="S435" i="1"/>
  <c r="R436" i="1"/>
  <c r="S436" i="1"/>
  <c r="R437" i="1"/>
  <c r="S437" i="1"/>
  <c r="R438" i="1"/>
  <c r="S438" i="1"/>
  <c r="R439" i="1"/>
  <c r="S439" i="1"/>
  <c r="R440" i="1"/>
  <c r="S440" i="1"/>
  <c r="R441" i="1"/>
  <c r="S441" i="1"/>
  <c r="R442" i="1"/>
  <c r="S442" i="1"/>
  <c r="R443" i="1"/>
  <c r="S443" i="1"/>
  <c r="R444" i="1"/>
  <c r="S444" i="1"/>
  <c r="R445" i="1"/>
  <c r="S445" i="1"/>
  <c r="R446" i="1"/>
  <c r="S446" i="1"/>
  <c r="R447" i="1"/>
  <c r="S447" i="1"/>
  <c r="R448" i="1"/>
  <c r="S448" i="1"/>
  <c r="R449" i="1"/>
  <c r="S449" i="1"/>
  <c r="R450" i="1"/>
  <c r="S450" i="1"/>
  <c r="R451" i="1"/>
  <c r="S451" i="1"/>
  <c r="R452" i="1"/>
  <c r="S452" i="1"/>
  <c r="R453" i="1"/>
  <c r="S453" i="1"/>
  <c r="R454" i="1"/>
  <c r="S454" i="1"/>
  <c r="R455" i="1"/>
  <c r="S455" i="1"/>
  <c r="R456" i="1"/>
  <c r="S456" i="1"/>
  <c r="R457" i="1"/>
  <c r="S457" i="1"/>
  <c r="R458" i="1"/>
  <c r="S458" i="1"/>
  <c r="R459" i="1"/>
  <c r="S459" i="1"/>
  <c r="R460" i="1"/>
  <c r="S460" i="1"/>
  <c r="R461" i="1"/>
  <c r="S461" i="1"/>
  <c r="R462" i="1"/>
  <c r="S462" i="1"/>
  <c r="R463" i="1"/>
  <c r="S463" i="1"/>
  <c r="R464" i="1"/>
  <c r="S464" i="1"/>
  <c r="R465" i="1"/>
  <c r="S465" i="1"/>
  <c r="R466" i="1"/>
  <c r="S466" i="1"/>
  <c r="R467" i="1"/>
  <c r="S467" i="1"/>
  <c r="R468" i="1"/>
  <c r="S468" i="1"/>
  <c r="R469" i="1"/>
  <c r="S469" i="1"/>
  <c r="R470" i="1"/>
  <c r="S470" i="1"/>
  <c r="R471" i="1"/>
  <c r="S471" i="1"/>
  <c r="R472" i="1"/>
  <c r="S472" i="1"/>
  <c r="R473" i="1"/>
  <c r="S473" i="1"/>
  <c r="R474" i="1"/>
  <c r="S474" i="1"/>
  <c r="R475" i="1"/>
  <c r="S475" i="1"/>
  <c r="R476" i="1"/>
  <c r="S476" i="1"/>
  <c r="R477" i="1"/>
  <c r="S477" i="1"/>
  <c r="R478" i="1"/>
  <c r="S478" i="1"/>
  <c r="R479" i="1"/>
  <c r="S479" i="1"/>
  <c r="R480" i="1"/>
  <c r="S480" i="1"/>
  <c r="R481" i="1"/>
  <c r="S481" i="1"/>
  <c r="R482" i="1"/>
  <c r="S482" i="1"/>
  <c r="R483" i="1"/>
  <c r="S483" i="1"/>
  <c r="R484" i="1"/>
  <c r="S484" i="1"/>
  <c r="R485" i="1"/>
  <c r="S485" i="1"/>
  <c r="R486" i="1"/>
  <c r="S486" i="1"/>
  <c r="R487" i="1"/>
  <c r="S487" i="1"/>
  <c r="R488" i="1"/>
  <c r="S488" i="1"/>
  <c r="R489" i="1"/>
  <c r="S489" i="1"/>
  <c r="R490" i="1"/>
  <c r="S490" i="1"/>
  <c r="R491" i="1"/>
  <c r="S491" i="1"/>
  <c r="R492" i="1"/>
  <c r="S492" i="1"/>
  <c r="R493" i="1"/>
  <c r="S493" i="1"/>
  <c r="R494" i="1"/>
  <c r="S494" i="1"/>
  <c r="R495" i="1"/>
  <c r="S495" i="1"/>
  <c r="R496" i="1"/>
  <c r="S496" i="1"/>
  <c r="R497" i="1"/>
  <c r="S497" i="1"/>
  <c r="R498" i="1"/>
  <c r="S498" i="1"/>
  <c r="R499" i="1"/>
  <c r="S499" i="1"/>
  <c r="R500" i="1"/>
  <c r="S500" i="1"/>
  <c r="R501" i="1"/>
  <c r="S501" i="1"/>
  <c r="R502" i="1"/>
  <c r="S502" i="1"/>
  <c r="R503" i="1"/>
  <c r="S503" i="1"/>
  <c r="R504" i="1"/>
  <c r="S504" i="1"/>
  <c r="R505" i="1"/>
  <c r="S505" i="1"/>
  <c r="R506" i="1"/>
  <c r="S506" i="1"/>
  <c r="R507" i="1"/>
  <c r="S507" i="1"/>
  <c r="R508" i="1"/>
  <c r="S508" i="1"/>
  <c r="R509" i="1"/>
  <c r="S509" i="1"/>
  <c r="R510" i="1"/>
  <c r="S510" i="1"/>
  <c r="R511" i="1"/>
  <c r="S511" i="1"/>
  <c r="R512" i="1"/>
  <c r="S512" i="1"/>
  <c r="R513" i="1"/>
  <c r="S513" i="1"/>
  <c r="R514" i="1"/>
  <c r="S514" i="1"/>
  <c r="R515" i="1"/>
  <c r="S515" i="1"/>
  <c r="R516" i="1"/>
  <c r="S516" i="1"/>
  <c r="R517" i="1"/>
  <c r="S517" i="1"/>
  <c r="R518" i="1"/>
  <c r="S518" i="1"/>
  <c r="R519" i="1"/>
  <c r="S519" i="1"/>
  <c r="R520" i="1"/>
  <c r="S520" i="1"/>
  <c r="R521" i="1"/>
  <c r="S521" i="1"/>
  <c r="R522" i="1"/>
  <c r="S522" i="1"/>
  <c r="R523" i="1"/>
  <c r="S523" i="1"/>
  <c r="R524" i="1"/>
  <c r="S524" i="1"/>
  <c r="R525" i="1"/>
  <c r="S525" i="1"/>
  <c r="R526" i="1"/>
  <c r="S526" i="1"/>
  <c r="R527" i="1"/>
  <c r="S527" i="1"/>
  <c r="R528" i="1"/>
  <c r="S528" i="1"/>
  <c r="R529" i="1"/>
  <c r="S529" i="1"/>
  <c r="R530" i="1"/>
  <c r="S530" i="1"/>
  <c r="R531" i="1"/>
  <c r="S531" i="1"/>
  <c r="R532" i="1"/>
  <c r="S532" i="1"/>
  <c r="R533" i="1"/>
  <c r="S533" i="1"/>
  <c r="R534" i="1"/>
  <c r="S534" i="1"/>
  <c r="R535" i="1"/>
  <c r="S535" i="1"/>
  <c r="R536" i="1"/>
  <c r="S536" i="1"/>
  <c r="R537" i="1"/>
  <c r="S537" i="1"/>
  <c r="R538" i="1"/>
  <c r="S538" i="1"/>
  <c r="R539" i="1"/>
  <c r="S539" i="1"/>
  <c r="R540" i="1"/>
  <c r="S540" i="1"/>
  <c r="R541" i="1"/>
  <c r="S541" i="1"/>
  <c r="R542" i="1"/>
  <c r="S542" i="1"/>
  <c r="R543" i="1"/>
  <c r="S543" i="1"/>
  <c r="R544" i="1"/>
  <c r="S544" i="1"/>
  <c r="R545" i="1"/>
  <c r="S545" i="1"/>
  <c r="R546" i="1"/>
  <c r="S546" i="1"/>
  <c r="R547" i="1"/>
  <c r="S547" i="1"/>
  <c r="R548" i="1"/>
  <c r="S548" i="1"/>
  <c r="R549" i="1"/>
  <c r="S549" i="1"/>
  <c r="R550" i="1"/>
  <c r="S550" i="1"/>
  <c r="R551" i="1"/>
  <c r="S551" i="1"/>
  <c r="R552" i="1"/>
  <c r="S552" i="1"/>
  <c r="R553" i="1"/>
  <c r="S553" i="1"/>
  <c r="R554" i="1"/>
  <c r="S554" i="1"/>
  <c r="R555" i="1"/>
  <c r="S555" i="1"/>
  <c r="R556" i="1"/>
  <c r="S556" i="1"/>
  <c r="R557" i="1"/>
  <c r="S557" i="1"/>
  <c r="R558" i="1"/>
  <c r="S558" i="1"/>
  <c r="R559" i="1"/>
  <c r="S559" i="1"/>
  <c r="R560" i="1"/>
  <c r="S560" i="1"/>
  <c r="R561" i="1"/>
  <c r="S561" i="1"/>
  <c r="R562" i="1"/>
  <c r="S562" i="1"/>
  <c r="R563" i="1"/>
  <c r="S563" i="1"/>
  <c r="R564" i="1"/>
  <c r="S564" i="1"/>
  <c r="R565" i="1"/>
  <c r="S565" i="1"/>
  <c r="R566" i="1"/>
  <c r="S566" i="1"/>
  <c r="R567" i="1"/>
  <c r="S567" i="1"/>
  <c r="R568" i="1"/>
  <c r="S568" i="1"/>
  <c r="R569" i="1"/>
  <c r="S569" i="1"/>
  <c r="R570" i="1"/>
  <c r="S570" i="1"/>
  <c r="R571" i="1"/>
  <c r="S571" i="1"/>
  <c r="R572" i="1"/>
  <c r="S572" i="1"/>
  <c r="R573" i="1"/>
  <c r="S573" i="1"/>
  <c r="R574" i="1"/>
  <c r="S574" i="1"/>
  <c r="R575" i="1"/>
  <c r="S575" i="1"/>
  <c r="R576" i="1"/>
  <c r="S576" i="1"/>
  <c r="R577" i="1"/>
  <c r="S577" i="1"/>
  <c r="R578" i="1"/>
  <c r="S578" i="1"/>
  <c r="R579" i="1"/>
  <c r="S579" i="1"/>
  <c r="R580" i="1"/>
  <c r="S580" i="1"/>
  <c r="R581" i="1"/>
  <c r="S581" i="1"/>
  <c r="R582" i="1"/>
  <c r="S582" i="1"/>
  <c r="R583" i="1"/>
  <c r="S583" i="1"/>
  <c r="R584" i="1"/>
  <c r="S584" i="1"/>
  <c r="R585" i="1"/>
  <c r="S585" i="1"/>
  <c r="R586" i="1"/>
  <c r="S586" i="1"/>
  <c r="R587" i="1"/>
  <c r="S587" i="1"/>
  <c r="R588" i="1"/>
  <c r="S588" i="1"/>
  <c r="R589" i="1"/>
  <c r="S589" i="1"/>
  <c r="R590" i="1"/>
  <c r="S590" i="1"/>
  <c r="R591" i="1"/>
  <c r="S591" i="1"/>
  <c r="R592" i="1"/>
  <c r="S592" i="1"/>
  <c r="R593" i="1"/>
  <c r="S593" i="1"/>
  <c r="R594" i="1"/>
  <c r="S594" i="1"/>
  <c r="R595" i="1"/>
  <c r="S595" i="1"/>
  <c r="R596" i="1"/>
  <c r="S596" i="1"/>
  <c r="R597" i="1"/>
  <c r="S597" i="1"/>
  <c r="R598" i="1"/>
  <c r="S598" i="1"/>
  <c r="R599" i="1"/>
  <c r="S599" i="1"/>
  <c r="R600" i="1"/>
  <c r="S600" i="1"/>
  <c r="R601" i="1"/>
  <c r="S601" i="1"/>
  <c r="R602" i="1"/>
  <c r="S602" i="1"/>
  <c r="R603" i="1"/>
  <c r="S603" i="1"/>
  <c r="R604" i="1"/>
  <c r="S604" i="1"/>
  <c r="R605" i="1"/>
  <c r="S605" i="1"/>
  <c r="R606" i="1"/>
  <c r="S606" i="1"/>
  <c r="R607" i="1"/>
  <c r="S607" i="1"/>
  <c r="R608" i="1"/>
  <c r="S608" i="1"/>
  <c r="R609" i="1"/>
  <c r="S609" i="1"/>
  <c r="R610" i="1"/>
  <c r="S610" i="1"/>
  <c r="R611" i="1"/>
  <c r="S611" i="1"/>
  <c r="R612" i="1"/>
  <c r="S612" i="1"/>
  <c r="R613" i="1"/>
  <c r="S613" i="1"/>
  <c r="R614" i="1"/>
  <c r="S614" i="1"/>
  <c r="R615" i="1"/>
  <c r="S615" i="1"/>
  <c r="R616" i="1"/>
  <c r="S616" i="1"/>
  <c r="R617" i="1"/>
  <c r="S617" i="1"/>
  <c r="R618" i="1"/>
  <c r="S618" i="1"/>
  <c r="R619" i="1"/>
  <c r="S619" i="1"/>
  <c r="R620" i="1"/>
  <c r="S620" i="1"/>
  <c r="R621" i="1"/>
  <c r="S621" i="1"/>
  <c r="R622" i="1"/>
  <c r="S622" i="1"/>
  <c r="R623" i="1"/>
  <c r="S623" i="1"/>
  <c r="R624" i="1"/>
  <c r="S624" i="1"/>
  <c r="R625" i="1"/>
  <c r="S625" i="1"/>
  <c r="R626" i="1"/>
  <c r="S626" i="1"/>
  <c r="R627" i="1"/>
  <c r="S627" i="1"/>
  <c r="R628" i="1"/>
  <c r="S628" i="1"/>
  <c r="R629" i="1"/>
  <c r="S629" i="1"/>
  <c r="R630" i="1"/>
  <c r="S630" i="1"/>
  <c r="R631" i="1"/>
  <c r="S631" i="1"/>
  <c r="R632" i="1"/>
  <c r="S632" i="1"/>
  <c r="R633" i="1"/>
  <c r="S633" i="1"/>
  <c r="R634" i="1"/>
  <c r="S634" i="1"/>
  <c r="R635" i="1"/>
  <c r="S635" i="1"/>
  <c r="R636" i="1"/>
  <c r="S636" i="1"/>
  <c r="R637" i="1"/>
  <c r="S637" i="1"/>
  <c r="R638" i="1"/>
  <c r="S638" i="1"/>
  <c r="R639" i="1"/>
  <c r="S639" i="1"/>
  <c r="R640" i="1"/>
  <c r="S640" i="1"/>
  <c r="R641" i="1"/>
  <c r="S641" i="1"/>
  <c r="R642" i="1"/>
  <c r="S642" i="1"/>
  <c r="R643" i="1"/>
  <c r="S643" i="1"/>
  <c r="R644" i="1"/>
  <c r="S644" i="1"/>
  <c r="R645" i="1"/>
  <c r="S645" i="1"/>
  <c r="R646" i="1"/>
  <c r="S646" i="1"/>
  <c r="R647" i="1"/>
  <c r="S647" i="1"/>
  <c r="R648" i="1"/>
  <c r="S648" i="1"/>
  <c r="R649" i="1"/>
  <c r="S649" i="1"/>
  <c r="R650" i="1"/>
  <c r="S650" i="1"/>
  <c r="R651" i="1"/>
  <c r="S651" i="1"/>
  <c r="R652" i="1"/>
  <c r="S652" i="1"/>
  <c r="R653" i="1"/>
  <c r="S653" i="1"/>
  <c r="R654" i="1"/>
  <c r="S654" i="1"/>
  <c r="R655" i="1"/>
  <c r="S655" i="1"/>
  <c r="R656" i="1"/>
  <c r="S656" i="1"/>
  <c r="R657" i="1"/>
  <c r="S657" i="1"/>
  <c r="R658" i="1"/>
  <c r="S658" i="1"/>
  <c r="R659" i="1"/>
  <c r="S659" i="1"/>
  <c r="R660" i="1"/>
  <c r="S660" i="1"/>
  <c r="R661" i="1"/>
  <c r="S661" i="1"/>
  <c r="R662" i="1"/>
  <c r="S662" i="1"/>
  <c r="R663" i="1"/>
  <c r="S663" i="1"/>
  <c r="R664" i="1"/>
  <c r="S664" i="1"/>
  <c r="R665" i="1"/>
  <c r="S665" i="1"/>
  <c r="R666" i="1"/>
  <c r="S666" i="1"/>
  <c r="R667" i="1"/>
  <c r="S667" i="1"/>
  <c r="R668" i="1"/>
  <c r="S668" i="1"/>
  <c r="R669" i="1"/>
  <c r="S669" i="1"/>
  <c r="R670" i="1"/>
  <c r="S670" i="1"/>
  <c r="R671" i="1"/>
  <c r="S671" i="1"/>
  <c r="R672" i="1"/>
  <c r="S672" i="1"/>
  <c r="R673" i="1"/>
  <c r="S673" i="1"/>
  <c r="R674" i="1"/>
  <c r="S674" i="1"/>
  <c r="R675" i="1"/>
  <c r="S675" i="1"/>
  <c r="R676" i="1"/>
  <c r="S676" i="1"/>
  <c r="R677" i="1"/>
  <c r="S677" i="1"/>
  <c r="R678" i="1"/>
  <c r="S678" i="1"/>
  <c r="R679" i="1"/>
  <c r="S679" i="1"/>
  <c r="R680" i="1"/>
  <c r="S680" i="1"/>
  <c r="R681" i="1"/>
  <c r="S681" i="1"/>
  <c r="R682" i="1"/>
  <c r="S682" i="1"/>
  <c r="R683" i="1"/>
  <c r="S683" i="1"/>
  <c r="R684" i="1"/>
  <c r="S684" i="1"/>
  <c r="R685" i="1"/>
  <c r="S685" i="1"/>
  <c r="R686" i="1"/>
  <c r="S686" i="1"/>
  <c r="R687" i="1"/>
  <c r="S687" i="1"/>
  <c r="R688" i="1"/>
  <c r="S688" i="1"/>
  <c r="R689" i="1"/>
  <c r="S689" i="1"/>
  <c r="R690" i="1"/>
  <c r="S690" i="1"/>
  <c r="R691" i="1"/>
  <c r="S691" i="1"/>
  <c r="R692" i="1"/>
  <c r="S692" i="1"/>
  <c r="R693" i="1"/>
  <c r="S693" i="1"/>
  <c r="R694" i="1"/>
  <c r="S694" i="1"/>
  <c r="R695" i="1"/>
  <c r="S695" i="1"/>
  <c r="R696" i="1"/>
  <c r="S696" i="1"/>
  <c r="R697" i="1"/>
  <c r="S697" i="1"/>
  <c r="R698" i="1"/>
  <c r="S698" i="1"/>
  <c r="R699" i="1"/>
  <c r="S699" i="1"/>
  <c r="R700" i="1"/>
  <c r="S700" i="1"/>
  <c r="R701" i="1"/>
  <c r="S701" i="1"/>
  <c r="R702" i="1"/>
  <c r="S702" i="1"/>
  <c r="R703" i="1"/>
  <c r="S703" i="1"/>
  <c r="R704" i="1"/>
  <c r="S704" i="1"/>
  <c r="R705" i="1"/>
  <c r="S705" i="1"/>
  <c r="R706" i="1"/>
  <c r="S706" i="1"/>
  <c r="R707" i="1"/>
  <c r="S707" i="1"/>
  <c r="R708" i="1"/>
  <c r="S708" i="1"/>
  <c r="R709" i="1"/>
  <c r="S709" i="1"/>
  <c r="R710" i="1"/>
  <c r="S710" i="1"/>
  <c r="R711" i="1"/>
  <c r="S711" i="1"/>
  <c r="R712" i="1"/>
  <c r="S712" i="1"/>
  <c r="R713" i="1"/>
  <c r="S713" i="1"/>
  <c r="R714" i="1"/>
  <c r="S714" i="1"/>
  <c r="R715" i="1"/>
  <c r="S715" i="1"/>
  <c r="R716" i="1"/>
  <c r="S716" i="1"/>
  <c r="R717" i="1"/>
  <c r="S717" i="1"/>
  <c r="R718" i="1"/>
  <c r="S718" i="1"/>
  <c r="R719" i="1"/>
  <c r="S719" i="1"/>
  <c r="R720" i="1"/>
  <c r="S720" i="1"/>
  <c r="R721" i="1"/>
  <c r="S721" i="1"/>
  <c r="R722" i="1"/>
  <c r="S722" i="1"/>
  <c r="R723" i="1"/>
  <c r="S723" i="1"/>
  <c r="R724" i="1"/>
  <c r="S724" i="1"/>
  <c r="R725" i="1"/>
  <c r="S725" i="1"/>
  <c r="R726" i="1"/>
  <c r="S726" i="1"/>
  <c r="R727" i="1"/>
  <c r="S727" i="1"/>
  <c r="R728" i="1"/>
  <c r="S728" i="1"/>
  <c r="R729" i="1"/>
  <c r="S729" i="1"/>
  <c r="R730" i="1"/>
  <c r="S730" i="1"/>
  <c r="R731" i="1"/>
  <c r="S731" i="1"/>
  <c r="R732" i="1"/>
  <c r="S732" i="1"/>
  <c r="R733" i="1"/>
  <c r="S733" i="1"/>
  <c r="R734" i="1"/>
  <c r="S734" i="1"/>
  <c r="R735" i="1"/>
  <c r="S735" i="1"/>
  <c r="R736" i="1"/>
  <c r="S736" i="1"/>
  <c r="R737" i="1"/>
  <c r="S737" i="1"/>
  <c r="R738" i="1"/>
  <c r="S738" i="1"/>
  <c r="R739" i="1"/>
  <c r="S739" i="1"/>
  <c r="R740" i="1"/>
  <c r="S740" i="1"/>
  <c r="R741" i="1"/>
  <c r="S741" i="1"/>
  <c r="R742" i="1"/>
  <c r="S742" i="1"/>
  <c r="R743" i="1"/>
  <c r="S743" i="1"/>
  <c r="R744" i="1"/>
  <c r="S744" i="1"/>
  <c r="R745" i="1"/>
  <c r="S745" i="1"/>
  <c r="R746" i="1"/>
  <c r="S746" i="1"/>
  <c r="R747" i="1"/>
  <c r="S747" i="1"/>
  <c r="R748" i="1"/>
  <c r="S748" i="1"/>
  <c r="R749" i="1"/>
  <c r="S749" i="1"/>
  <c r="R750" i="1"/>
  <c r="S750" i="1"/>
  <c r="R751" i="1"/>
  <c r="S751" i="1"/>
  <c r="R752" i="1"/>
  <c r="S752" i="1"/>
  <c r="R753" i="1"/>
  <c r="S753" i="1"/>
  <c r="R754" i="1"/>
  <c r="S754" i="1"/>
  <c r="R755" i="1"/>
  <c r="S755" i="1"/>
  <c r="R756" i="1"/>
  <c r="S756" i="1"/>
  <c r="R757" i="1"/>
  <c r="S757" i="1"/>
  <c r="R758" i="1"/>
  <c r="S758" i="1"/>
  <c r="R759" i="1"/>
  <c r="S759" i="1"/>
  <c r="R760" i="1"/>
  <c r="S760" i="1"/>
  <c r="R761" i="1"/>
  <c r="S761" i="1"/>
  <c r="R762" i="1"/>
  <c r="S762" i="1"/>
  <c r="R763" i="1"/>
  <c r="S763" i="1"/>
  <c r="R764" i="1"/>
  <c r="S764" i="1"/>
  <c r="R765" i="1"/>
  <c r="S765" i="1"/>
  <c r="R766" i="1"/>
  <c r="S766" i="1"/>
  <c r="R767" i="1"/>
  <c r="S767" i="1"/>
  <c r="R768" i="1"/>
  <c r="S768" i="1"/>
  <c r="R769" i="1"/>
  <c r="S769" i="1"/>
  <c r="R770" i="1"/>
  <c r="S770" i="1"/>
  <c r="R771" i="1"/>
  <c r="S771" i="1"/>
  <c r="R772" i="1"/>
  <c r="S772" i="1"/>
  <c r="R773" i="1"/>
  <c r="S773" i="1"/>
  <c r="R774" i="1"/>
  <c r="S774" i="1"/>
  <c r="R775" i="1"/>
  <c r="S775" i="1"/>
  <c r="R776" i="1"/>
  <c r="S776" i="1"/>
  <c r="R777" i="1"/>
  <c r="S777" i="1"/>
  <c r="R778" i="1"/>
  <c r="S778" i="1"/>
  <c r="R779" i="1"/>
  <c r="S779" i="1"/>
  <c r="R780" i="1"/>
  <c r="S780" i="1"/>
  <c r="R781" i="1"/>
  <c r="S781" i="1"/>
  <c r="R782" i="1"/>
  <c r="S782" i="1"/>
  <c r="R783" i="1"/>
  <c r="S783" i="1"/>
  <c r="R784" i="1"/>
  <c r="S784" i="1"/>
  <c r="R785" i="1"/>
  <c r="S785" i="1"/>
  <c r="R786" i="1"/>
  <c r="S786" i="1"/>
  <c r="R787" i="1"/>
  <c r="S787" i="1"/>
  <c r="R788" i="1"/>
  <c r="S788" i="1"/>
  <c r="R789" i="1"/>
  <c r="S789" i="1"/>
  <c r="R790" i="1"/>
  <c r="S790" i="1"/>
  <c r="R791" i="1"/>
  <c r="S791" i="1"/>
  <c r="R792" i="1"/>
  <c r="S792" i="1"/>
  <c r="R793" i="1"/>
  <c r="S793" i="1"/>
  <c r="R794" i="1"/>
  <c r="S794" i="1"/>
  <c r="R795" i="1"/>
  <c r="S795" i="1"/>
  <c r="R796" i="1"/>
  <c r="S796" i="1"/>
  <c r="R797" i="1"/>
  <c r="S797" i="1"/>
  <c r="R798" i="1"/>
  <c r="S798" i="1"/>
  <c r="R799" i="1"/>
  <c r="S799" i="1"/>
  <c r="R800" i="1"/>
  <c r="S800" i="1"/>
  <c r="R801" i="1"/>
  <c r="S801" i="1"/>
  <c r="R802" i="1"/>
  <c r="S802" i="1"/>
  <c r="R803" i="1"/>
  <c r="S803" i="1"/>
  <c r="R804" i="1"/>
  <c r="S804" i="1"/>
  <c r="R805" i="1"/>
  <c r="S805" i="1"/>
  <c r="R806" i="1"/>
  <c r="S806" i="1"/>
  <c r="R807" i="1"/>
  <c r="S807" i="1"/>
  <c r="R808" i="1"/>
  <c r="S808" i="1"/>
  <c r="R809" i="1"/>
  <c r="S809" i="1"/>
  <c r="R810" i="1"/>
  <c r="S810" i="1"/>
  <c r="R811" i="1"/>
  <c r="S811" i="1"/>
  <c r="R812" i="1"/>
  <c r="S812" i="1"/>
  <c r="R813" i="1"/>
  <c r="S813" i="1"/>
  <c r="R814" i="1"/>
  <c r="S814" i="1"/>
  <c r="R815" i="1"/>
  <c r="S815" i="1"/>
  <c r="R816" i="1"/>
  <c r="S816" i="1"/>
  <c r="R817" i="1"/>
  <c r="S817" i="1"/>
  <c r="R818" i="1"/>
  <c r="S818" i="1"/>
  <c r="R819" i="1"/>
  <c r="S819" i="1"/>
  <c r="R820" i="1"/>
  <c r="S820" i="1"/>
  <c r="R821" i="1"/>
  <c r="S821" i="1"/>
  <c r="R822" i="1"/>
  <c r="S822" i="1"/>
  <c r="R823" i="1"/>
  <c r="S823" i="1"/>
  <c r="R824" i="1"/>
  <c r="S824" i="1"/>
  <c r="R825" i="1"/>
  <c r="S825" i="1"/>
  <c r="R826" i="1"/>
  <c r="S826" i="1"/>
  <c r="R827" i="1"/>
  <c r="S827" i="1"/>
  <c r="R828" i="1"/>
  <c r="S828" i="1"/>
  <c r="R829" i="1"/>
  <c r="S829" i="1"/>
  <c r="R830" i="1"/>
  <c r="S830" i="1"/>
  <c r="R831" i="1"/>
  <c r="S831" i="1"/>
  <c r="R832" i="1"/>
  <c r="S832" i="1"/>
  <c r="R833" i="1"/>
  <c r="S833" i="1"/>
  <c r="R834" i="1"/>
  <c r="S834" i="1"/>
  <c r="R835" i="1"/>
  <c r="S835" i="1"/>
  <c r="R836" i="1"/>
  <c r="S836" i="1"/>
  <c r="R837" i="1"/>
  <c r="S837" i="1"/>
  <c r="R838" i="1"/>
  <c r="S838" i="1"/>
  <c r="R839" i="1"/>
  <c r="S839" i="1"/>
  <c r="R840" i="1"/>
  <c r="S840" i="1"/>
  <c r="R841" i="1"/>
  <c r="S841" i="1"/>
  <c r="R842" i="1"/>
  <c r="S842" i="1"/>
  <c r="R843" i="1"/>
  <c r="S843" i="1"/>
  <c r="R844" i="1"/>
  <c r="S844" i="1"/>
  <c r="R845" i="1"/>
  <c r="S845" i="1"/>
  <c r="R846" i="1"/>
  <c r="S846" i="1"/>
  <c r="R847" i="1"/>
  <c r="S847" i="1"/>
  <c r="R848" i="1"/>
  <c r="S848" i="1"/>
  <c r="R849" i="1"/>
  <c r="S849" i="1"/>
  <c r="R850" i="1"/>
  <c r="S850" i="1"/>
  <c r="R851" i="1"/>
  <c r="S851" i="1"/>
  <c r="R852" i="1"/>
  <c r="S852" i="1"/>
  <c r="R853" i="1"/>
  <c r="S853" i="1"/>
  <c r="R854" i="1"/>
  <c r="S854" i="1"/>
  <c r="R855" i="1"/>
  <c r="S855" i="1"/>
  <c r="R856" i="1"/>
  <c r="S856" i="1"/>
  <c r="R857" i="1"/>
  <c r="S857" i="1"/>
  <c r="R858" i="1"/>
  <c r="S858" i="1"/>
  <c r="R859" i="1"/>
  <c r="S859" i="1"/>
  <c r="R860" i="1"/>
  <c r="S860" i="1"/>
  <c r="R861" i="1"/>
  <c r="S861" i="1"/>
  <c r="R862" i="1"/>
  <c r="S862" i="1"/>
  <c r="R863" i="1"/>
  <c r="S863" i="1"/>
  <c r="R864" i="1"/>
  <c r="S864" i="1"/>
  <c r="R865" i="1"/>
  <c r="S865" i="1"/>
  <c r="R866" i="1"/>
  <c r="S866" i="1"/>
  <c r="R867" i="1"/>
  <c r="S867" i="1"/>
  <c r="R868" i="1"/>
  <c r="S868" i="1"/>
  <c r="R869" i="1"/>
  <c r="S869" i="1"/>
  <c r="R870" i="1"/>
  <c r="S870" i="1"/>
  <c r="R871" i="1"/>
  <c r="S871" i="1"/>
  <c r="R872" i="1"/>
  <c r="S872" i="1"/>
  <c r="R873" i="1"/>
  <c r="S873" i="1"/>
  <c r="R874" i="1"/>
  <c r="S874" i="1"/>
  <c r="R875" i="1"/>
  <c r="S875" i="1"/>
  <c r="R876" i="1"/>
  <c r="S876" i="1"/>
  <c r="R877" i="1"/>
  <c r="S877" i="1"/>
  <c r="R878" i="1"/>
  <c r="S878" i="1"/>
  <c r="R879" i="1"/>
  <c r="S879" i="1"/>
  <c r="R880" i="1"/>
  <c r="S880" i="1"/>
  <c r="R881" i="1"/>
  <c r="S881" i="1"/>
  <c r="R882" i="1"/>
  <c r="S882" i="1"/>
  <c r="R883" i="1"/>
  <c r="S883" i="1"/>
  <c r="R884" i="1"/>
  <c r="S884" i="1"/>
  <c r="R885" i="1"/>
  <c r="S885" i="1"/>
  <c r="R886" i="1"/>
  <c r="S886" i="1"/>
  <c r="R887" i="1"/>
  <c r="S887" i="1"/>
  <c r="R888" i="1"/>
  <c r="S888" i="1"/>
  <c r="R889" i="1"/>
  <c r="S889" i="1"/>
  <c r="R890" i="1"/>
  <c r="S890" i="1"/>
  <c r="R891" i="1"/>
  <c r="S891" i="1"/>
  <c r="R892" i="1"/>
  <c r="S892" i="1"/>
  <c r="R893" i="1"/>
  <c r="S893" i="1"/>
  <c r="R894" i="1"/>
  <c r="S894" i="1"/>
  <c r="R895" i="1"/>
  <c r="S895" i="1"/>
  <c r="R896" i="1"/>
  <c r="S896" i="1"/>
  <c r="R897" i="1"/>
  <c r="S897" i="1"/>
  <c r="R898" i="1"/>
  <c r="S898" i="1"/>
  <c r="R899" i="1"/>
  <c r="S899" i="1"/>
  <c r="R900" i="1"/>
  <c r="S900" i="1"/>
  <c r="R901" i="1"/>
  <c r="S901" i="1"/>
  <c r="R902" i="1"/>
  <c r="S902" i="1"/>
  <c r="R903" i="1"/>
  <c r="S903" i="1"/>
  <c r="R904" i="1"/>
  <c r="S904" i="1"/>
  <c r="R905" i="1"/>
  <c r="S905" i="1"/>
  <c r="R906" i="1"/>
  <c r="S906" i="1"/>
  <c r="R907" i="1"/>
  <c r="S907" i="1"/>
  <c r="R908" i="1"/>
  <c r="S908" i="1"/>
  <c r="R909" i="1"/>
  <c r="S909" i="1"/>
  <c r="R910" i="1"/>
  <c r="S910" i="1"/>
  <c r="R911" i="1"/>
  <c r="S911" i="1"/>
  <c r="R912" i="1"/>
  <c r="S912" i="1"/>
  <c r="R913" i="1"/>
  <c r="S913" i="1"/>
  <c r="R914" i="1"/>
  <c r="S914" i="1"/>
  <c r="R915" i="1"/>
  <c r="S915" i="1"/>
  <c r="R916" i="1"/>
  <c r="S916" i="1"/>
  <c r="R917" i="1"/>
  <c r="S917" i="1"/>
  <c r="R918" i="1"/>
  <c r="S918" i="1"/>
  <c r="R919" i="1"/>
  <c r="S919" i="1"/>
  <c r="R920" i="1"/>
  <c r="S920" i="1"/>
  <c r="R921" i="1"/>
  <c r="S921" i="1"/>
  <c r="R922" i="1"/>
  <c r="S922" i="1"/>
  <c r="R923" i="1"/>
  <c r="S923" i="1"/>
  <c r="R924" i="1"/>
  <c r="S924" i="1"/>
  <c r="R925" i="1"/>
  <c r="S925" i="1"/>
  <c r="R926" i="1"/>
  <c r="S926" i="1"/>
  <c r="R927" i="1"/>
  <c r="S927" i="1"/>
  <c r="R928" i="1"/>
  <c r="S928" i="1"/>
  <c r="R929" i="1"/>
  <c r="S929" i="1"/>
  <c r="R930" i="1"/>
  <c r="S930" i="1"/>
  <c r="R931" i="1"/>
  <c r="S931" i="1"/>
  <c r="R932" i="1"/>
  <c r="S932" i="1"/>
  <c r="R933" i="1"/>
  <c r="S933" i="1"/>
  <c r="R934" i="1"/>
  <c r="S934" i="1"/>
  <c r="R935" i="1"/>
  <c r="S935" i="1"/>
  <c r="R936" i="1"/>
  <c r="S936" i="1"/>
  <c r="R937" i="1"/>
  <c r="S937" i="1"/>
  <c r="R938" i="1"/>
  <c r="S938" i="1"/>
  <c r="R939" i="1"/>
  <c r="S939" i="1"/>
  <c r="R940" i="1"/>
  <c r="S940" i="1"/>
  <c r="R941" i="1"/>
  <c r="S941" i="1"/>
  <c r="R942" i="1"/>
  <c r="S942" i="1"/>
  <c r="R943" i="1"/>
  <c r="S943" i="1"/>
  <c r="R944" i="1"/>
  <c r="S944" i="1"/>
  <c r="R945" i="1"/>
  <c r="S945" i="1"/>
  <c r="R946" i="1"/>
  <c r="S946" i="1"/>
  <c r="R947" i="1"/>
  <c r="S947" i="1"/>
  <c r="R948" i="1"/>
  <c r="S948" i="1"/>
  <c r="R949" i="1"/>
  <c r="S949" i="1"/>
  <c r="R950" i="1"/>
  <c r="S950" i="1"/>
  <c r="R951" i="1"/>
  <c r="S951" i="1"/>
  <c r="R952" i="1"/>
  <c r="S952" i="1"/>
  <c r="R953" i="1"/>
  <c r="S953" i="1"/>
  <c r="R954" i="1"/>
  <c r="S954" i="1"/>
  <c r="R955" i="1"/>
  <c r="S955" i="1"/>
  <c r="R956" i="1"/>
  <c r="S956" i="1"/>
  <c r="R957" i="1"/>
  <c r="S957" i="1"/>
  <c r="R958" i="1"/>
  <c r="S958" i="1"/>
  <c r="R959" i="1"/>
  <c r="S959" i="1"/>
  <c r="R960" i="1"/>
  <c r="S960" i="1"/>
  <c r="R961" i="1"/>
  <c r="S961" i="1"/>
  <c r="R962" i="1"/>
  <c r="S962" i="1"/>
  <c r="R963" i="1"/>
  <c r="S963" i="1"/>
  <c r="R964" i="1"/>
  <c r="S964" i="1"/>
  <c r="R965" i="1"/>
  <c r="S965" i="1"/>
  <c r="R966" i="1"/>
  <c r="S966" i="1"/>
  <c r="R967" i="1"/>
  <c r="S967" i="1"/>
  <c r="R968" i="1"/>
  <c r="S968" i="1"/>
  <c r="R969" i="1"/>
  <c r="S969" i="1"/>
  <c r="R970" i="1"/>
  <c r="S970" i="1"/>
  <c r="R971" i="1"/>
  <c r="S971" i="1"/>
  <c r="R972" i="1"/>
  <c r="S972" i="1"/>
  <c r="R973" i="1"/>
  <c r="S973" i="1"/>
  <c r="R974" i="1"/>
  <c r="S974" i="1"/>
  <c r="R975" i="1"/>
  <c r="S975" i="1"/>
  <c r="R976" i="1"/>
  <c r="S976" i="1"/>
  <c r="R977" i="1"/>
  <c r="S977" i="1"/>
  <c r="R978" i="1"/>
  <c r="S978" i="1"/>
  <c r="R979" i="1"/>
  <c r="S979" i="1"/>
  <c r="R980" i="1"/>
  <c r="S980" i="1"/>
  <c r="R981" i="1"/>
  <c r="S981" i="1"/>
  <c r="R982" i="1"/>
  <c r="S982" i="1"/>
  <c r="R295" i="1"/>
  <c r="S295" i="1"/>
  <c r="P673" i="1"/>
  <c r="Q673" i="1"/>
  <c r="P674" i="1"/>
  <c r="Q674" i="1"/>
  <c r="P675" i="1"/>
  <c r="Q675" i="1"/>
  <c r="P676" i="1"/>
  <c r="Q676" i="1"/>
  <c r="P677" i="1"/>
  <c r="Q677" i="1"/>
  <c r="P678" i="1"/>
  <c r="Q678" i="1"/>
  <c r="P679" i="1"/>
  <c r="Q679" i="1"/>
  <c r="P680" i="1"/>
  <c r="Q680" i="1"/>
  <c r="P681" i="1"/>
  <c r="Q681" i="1"/>
  <c r="P682" i="1"/>
  <c r="Q682" i="1"/>
  <c r="P683" i="1"/>
  <c r="Q683" i="1"/>
  <c r="P684" i="1"/>
  <c r="Q684" i="1"/>
  <c r="P685" i="1"/>
  <c r="Q685" i="1"/>
  <c r="P686" i="1"/>
  <c r="Q686" i="1"/>
  <c r="P687" i="1"/>
  <c r="Q687" i="1"/>
  <c r="P688" i="1"/>
  <c r="Q688" i="1"/>
  <c r="P689" i="1"/>
  <c r="Q689" i="1"/>
  <c r="P690" i="1"/>
  <c r="Q690" i="1"/>
  <c r="P691" i="1"/>
  <c r="Q691" i="1"/>
  <c r="P692" i="1"/>
  <c r="Q692" i="1"/>
  <c r="P693" i="1"/>
  <c r="Q693" i="1"/>
  <c r="P694" i="1"/>
  <c r="Q694" i="1"/>
  <c r="P695" i="1"/>
  <c r="Q695" i="1"/>
  <c r="P696" i="1"/>
  <c r="Q696" i="1"/>
  <c r="P697" i="1"/>
  <c r="Q697" i="1"/>
  <c r="P698" i="1"/>
  <c r="Q698" i="1"/>
  <c r="P699" i="1"/>
  <c r="Q699" i="1"/>
  <c r="P700" i="1"/>
  <c r="Q700" i="1"/>
  <c r="P701" i="1"/>
  <c r="Q701" i="1"/>
  <c r="P702" i="1"/>
  <c r="Q702" i="1"/>
  <c r="P703" i="1"/>
  <c r="Q703" i="1"/>
  <c r="P704" i="1"/>
  <c r="Q704" i="1"/>
  <c r="P705" i="1"/>
  <c r="Q705" i="1"/>
  <c r="P706" i="1"/>
  <c r="Q706" i="1"/>
  <c r="P707" i="1"/>
  <c r="Q707" i="1"/>
  <c r="P708" i="1"/>
  <c r="Q708" i="1"/>
  <c r="P709" i="1"/>
  <c r="Q709" i="1"/>
  <c r="P710" i="1"/>
  <c r="Q710" i="1"/>
  <c r="P711" i="1"/>
  <c r="Q711" i="1"/>
  <c r="P712" i="1"/>
  <c r="Q712" i="1"/>
  <c r="P713" i="1"/>
  <c r="Q713" i="1"/>
  <c r="P714" i="1"/>
  <c r="Q714" i="1"/>
  <c r="P715" i="1"/>
  <c r="Q715" i="1"/>
  <c r="P716" i="1"/>
  <c r="Q716" i="1"/>
  <c r="P717" i="1"/>
  <c r="Q717" i="1"/>
  <c r="P718" i="1"/>
  <c r="Q718" i="1"/>
  <c r="P719" i="1"/>
  <c r="Q719" i="1"/>
  <c r="P720" i="1"/>
  <c r="Q720" i="1"/>
  <c r="P721" i="1"/>
  <c r="Q721" i="1"/>
  <c r="P722" i="1"/>
  <c r="Q722" i="1"/>
  <c r="P723" i="1"/>
  <c r="Q723" i="1"/>
  <c r="P724" i="1"/>
  <c r="Q724" i="1"/>
  <c r="P725" i="1"/>
  <c r="Q725" i="1"/>
  <c r="P726" i="1"/>
  <c r="Q726" i="1"/>
  <c r="P727" i="1"/>
  <c r="Q727" i="1"/>
  <c r="P728" i="1"/>
  <c r="Q728" i="1"/>
  <c r="P729" i="1"/>
  <c r="Q729" i="1"/>
  <c r="P730" i="1"/>
  <c r="Q730" i="1"/>
  <c r="P731" i="1"/>
  <c r="Q731" i="1"/>
  <c r="P732" i="1"/>
  <c r="Q732" i="1"/>
  <c r="P733" i="1"/>
  <c r="Q733" i="1"/>
  <c r="P734" i="1"/>
  <c r="Q734" i="1"/>
  <c r="P735" i="1"/>
  <c r="Q735" i="1"/>
  <c r="P736" i="1"/>
  <c r="Q736" i="1"/>
  <c r="P737" i="1"/>
  <c r="Q737" i="1"/>
  <c r="P738" i="1"/>
  <c r="Q738" i="1"/>
  <c r="P739" i="1"/>
  <c r="Q739" i="1"/>
  <c r="P740" i="1"/>
  <c r="Q740" i="1"/>
  <c r="P741" i="1"/>
  <c r="Q741" i="1"/>
  <c r="P742" i="1"/>
  <c r="Q742" i="1"/>
  <c r="P743" i="1"/>
  <c r="Q743" i="1"/>
  <c r="P744" i="1"/>
  <c r="Q744" i="1"/>
  <c r="P745" i="1"/>
  <c r="Q745" i="1"/>
  <c r="P746" i="1"/>
  <c r="Q746" i="1"/>
  <c r="P747" i="1"/>
  <c r="Q747" i="1"/>
  <c r="P748" i="1"/>
  <c r="Q748" i="1"/>
  <c r="P749" i="1"/>
  <c r="Q749" i="1"/>
  <c r="P750" i="1"/>
  <c r="Q750" i="1"/>
  <c r="P751" i="1"/>
  <c r="Q751" i="1"/>
  <c r="P752" i="1"/>
  <c r="Q752" i="1"/>
  <c r="P753" i="1"/>
  <c r="Q753" i="1"/>
  <c r="P754" i="1"/>
  <c r="Q754" i="1"/>
  <c r="P755" i="1"/>
  <c r="Q755" i="1"/>
  <c r="P756" i="1"/>
  <c r="Q756" i="1"/>
  <c r="P757" i="1"/>
  <c r="Q757" i="1"/>
  <c r="P758" i="1"/>
  <c r="Q758" i="1"/>
  <c r="P759" i="1"/>
  <c r="Q759" i="1"/>
  <c r="P760" i="1"/>
  <c r="Q760" i="1"/>
  <c r="P761" i="1"/>
  <c r="Q761" i="1"/>
  <c r="P762" i="1"/>
  <c r="Q762" i="1"/>
  <c r="P763" i="1"/>
  <c r="Q763" i="1"/>
  <c r="P764" i="1"/>
  <c r="Q764" i="1"/>
  <c r="P765" i="1"/>
  <c r="Q765" i="1"/>
  <c r="P766" i="1"/>
  <c r="Q766" i="1"/>
  <c r="P767" i="1"/>
  <c r="Q767" i="1"/>
  <c r="P768" i="1"/>
  <c r="Q768" i="1"/>
  <c r="P769" i="1"/>
  <c r="Q769" i="1"/>
  <c r="P770" i="1"/>
  <c r="Q770" i="1"/>
  <c r="P771" i="1"/>
  <c r="Q771" i="1"/>
  <c r="P772" i="1"/>
  <c r="Q772" i="1"/>
  <c r="P773" i="1"/>
  <c r="Q773" i="1"/>
  <c r="P774" i="1"/>
  <c r="Q774" i="1"/>
  <c r="P775" i="1"/>
  <c r="Q775" i="1"/>
  <c r="P776" i="1"/>
  <c r="Q776" i="1"/>
  <c r="P777" i="1"/>
  <c r="Q777" i="1"/>
  <c r="P778" i="1"/>
  <c r="Q778" i="1"/>
  <c r="P779" i="1"/>
  <c r="Q779" i="1"/>
  <c r="P780" i="1"/>
  <c r="Q780" i="1"/>
  <c r="P781" i="1"/>
  <c r="Q781" i="1"/>
  <c r="P782" i="1"/>
  <c r="Q782" i="1"/>
  <c r="P783" i="1"/>
  <c r="Q783" i="1"/>
  <c r="P784" i="1"/>
  <c r="Q784" i="1"/>
  <c r="P785" i="1"/>
  <c r="Q785" i="1"/>
  <c r="P786" i="1"/>
  <c r="Q786" i="1"/>
  <c r="P787" i="1"/>
  <c r="Q787" i="1"/>
  <c r="P788" i="1"/>
  <c r="Q788" i="1"/>
  <c r="P789" i="1"/>
  <c r="Q789" i="1"/>
  <c r="P790" i="1"/>
  <c r="Q790" i="1"/>
  <c r="P791" i="1"/>
  <c r="Q791" i="1"/>
  <c r="P792" i="1"/>
  <c r="Q792" i="1"/>
  <c r="P793" i="1"/>
  <c r="Q793" i="1"/>
  <c r="P794" i="1"/>
  <c r="Q794" i="1"/>
  <c r="P795" i="1"/>
  <c r="Q795" i="1"/>
  <c r="P796" i="1"/>
  <c r="Q796" i="1"/>
  <c r="P797" i="1"/>
  <c r="Q797" i="1"/>
  <c r="P798" i="1"/>
  <c r="Q798" i="1"/>
  <c r="P799" i="1"/>
  <c r="Q799" i="1"/>
  <c r="P800" i="1"/>
  <c r="Q800" i="1"/>
  <c r="P801" i="1"/>
  <c r="Q801" i="1"/>
  <c r="P802" i="1"/>
  <c r="Q802" i="1"/>
  <c r="P803" i="1"/>
  <c r="Q803" i="1"/>
  <c r="P804" i="1"/>
  <c r="Q804" i="1"/>
  <c r="P805" i="1"/>
  <c r="Q805" i="1"/>
  <c r="P806" i="1"/>
  <c r="Q806" i="1"/>
  <c r="P807" i="1"/>
  <c r="Q807" i="1"/>
  <c r="P808" i="1"/>
  <c r="Q808" i="1"/>
  <c r="P809" i="1"/>
  <c r="Q809" i="1"/>
  <c r="P810" i="1"/>
  <c r="Q810" i="1"/>
  <c r="P811" i="1"/>
  <c r="Q811" i="1"/>
  <c r="P812" i="1"/>
  <c r="Q812" i="1"/>
  <c r="P813" i="1"/>
  <c r="Q813" i="1"/>
  <c r="P814" i="1"/>
  <c r="Q814" i="1"/>
  <c r="P815" i="1"/>
  <c r="Q815" i="1"/>
  <c r="P816" i="1"/>
  <c r="Q816" i="1"/>
  <c r="P817" i="1"/>
  <c r="Q817" i="1"/>
  <c r="P818" i="1"/>
  <c r="Q818" i="1"/>
  <c r="P819" i="1"/>
  <c r="Q819" i="1"/>
  <c r="P820" i="1"/>
  <c r="Q820" i="1"/>
  <c r="P821" i="1"/>
  <c r="Q821" i="1"/>
  <c r="P822" i="1"/>
  <c r="Q822" i="1"/>
  <c r="P823" i="1"/>
  <c r="Q823" i="1"/>
  <c r="P824" i="1"/>
  <c r="Q824" i="1"/>
  <c r="P825" i="1"/>
  <c r="Q825" i="1"/>
  <c r="P826" i="1"/>
  <c r="Q826" i="1"/>
  <c r="P827" i="1"/>
  <c r="Q827" i="1"/>
  <c r="P828" i="1"/>
  <c r="Q828" i="1"/>
  <c r="P829" i="1"/>
  <c r="Q829" i="1"/>
  <c r="P830" i="1"/>
  <c r="Q830" i="1"/>
  <c r="P831" i="1"/>
  <c r="Q831" i="1"/>
  <c r="P832" i="1"/>
  <c r="Q832" i="1"/>
  <c r="P833" i="1"/>
  <c r="Q833" i="1"/>
  <c r="P834" i="1"/>
  <c r="Q834" i="1"/>
  <c r="P835" i="1"/>
  <c r="Q835" i="1"/>
  <c r="P836" i="1"/>
  <c r="Q836" i="1"/>
  <c r="P837" i="1"/>
  <c r="Q837" i="1"/>
  <c r="P838" i="1"/>
  <c r="Q838" i="1"/>
  <c r="P839" i="1"/>
  <c r="Q839" i="1"/>
  <c r="P840" i="1"/>
  <c r="Q840" i="1"/>
  <c r="P841" i="1"/>
  <c r="Q841" i="1"/>
  <c r="P842" i="1"/>
  <c r="Q842" i="1"/>
  <c r="P843" i="1"/>
  <c r="Q843" i="1"/>
  <c r="P844" i="1"/>
  <c r="Q844" i="1"/>
  <c r="P845" i="1"/>
  <c r="Q845" i="1"/>
  <c r="P846" i="1"/>
  <c r="Q846" i="1"/>
  <c r="P847" i="1"/>
  <c r="Q847" i="1"/>
  <c r="P848" i="1"/>
  <c r="Q848" i="1"/>
  <c r="P849" i="1"/>
  <c r="Q849" i="1"/>
  <c r="P850" i="1"/>
  <c r="Q850" i="1"/>
  <c r="P851" i="1"/>
  <c r="Q851" i="1"/>
  <c r="P852" i="1"/>
  <c r="Q852" i="1"/>
  <c r="P853" i="1"/>
  <c r="Q853" i="1"/>
  <c r="P854" i="1"/>
  <c r="Q854" i="1"/>
  <c r="P855" i="1"/>
  <c r="Q855" i="1"/>
  <c r="P856" i="1"/>
  <c r="Q856" i="1"/>
  <c r="P857" i="1"/>
  <c r="Q857" i="1"/>
  <c r="P858" i="1"/>
  <c r="Q858" i="1"/>
  <c r="P859" i="1"/>
  <c r="Q859" i="1"/>
  <c r="P860" i="1"/>
  <c r="Q860" i="1"/>
  <c r="P861" i="1"/>
  <c r="Q861" i="1"/>
  <c r="P862" i="1"/>
  <c r="Q862" i="1"/>
  <c r="P863" i="1"/>
  <c r="Q863" i="1"/>
  <c r="P864" i="1"/>
  <c r="Q864" i="1"/>
  <c r="P865" i="1"/>
  <c r="Q865" i="1"/>
  <c r="P866" i="1"/>
  <c r="Q866" i="1"/>
  <c r="P867" i="1"/>
  <c r="Q867" i="1"/>
  <c r="P868" i="1"/>
  <c r="Q868" i="1"/>
  <c r="P869" i="1"/>
  <c r="Q869" i="1"/>
  <c r="P870" i="1"/>
  <c r="Q870" i="1"/>
  <c r="P871" i="1"/>
  <c r="Q871" i="1"/>
  <c r="P872" i="1"/>
  <c r="Q872" i="1"/>
  <c r="P873" i="1"/>
  <c r="Q873" i="1"/>
  <c r="P874" i="1"/>
  <c r="Q874" i="1"/>
  <c r="P875" i="1"/>
  <c r="Q875" i="1"/>
  <c r="P876" i="1"/>
  <c r="Q876" i="1"/>
  <c r="P877" i="1"/>
  <c r="Q877" i="1"/>
  <c r="P878" i="1"/>
  <c r="Q878" i="1"/>
  <c r="P879" i="1"/>
  <c r="Q879" i="1"/>
  <c r="P880" i="1"/>
  <c r="Q880" i="1"/>
  <c r="P881" i="1"/>
  <c r="Q881" i="1"/>
  <c r="P882" i="1"/>
  <c r="Q882" i="1"/>
  <c r="P883" i="1"/>
  <c r="Q883" i="1"/>
  <c r="P884" i="1"/>
  <c r="Q884" i="1"/>
  <c r="P885" i="1"/>
  <c r="Q885" i="1"/>
  <c r="P886" i="1"/>
  <c r="Q886" i="1"/>
  <c r="P887" i="1"/>
  <c r="Q887" i="1"/>
  <c r="P888" i="1"/>
  <c r="Q888" i="1"/>
  <c r="P889" i="1"/>
  <c r="Q889" i="1"/>
  <c r="P890" i="1"/>
  <c r="Q890" i="1"/>
  <c r="P891" i="1"/>
  <c r="Q891" i="1"/>
  <c r="P892" i="1"/>
  <c r="Q892" i="1"/>
  <c r="P893" i="1"/>
  <c r="Q893" i="1"/>
  <c r="P894" i="1"/>
  <c r="Q894" i="1"/>
  <c r="P895" i="1"/>
  <c r="Q895" i="1"/>
  <c r="P896" i="1"/>
  <c r="Q896" i="1"/>
  <c r="P897" i="1"/>
  <c r="Q897" i="1"/>
  <c r="P898" i="1"/>
  <c r="Q898" i="1"/>
  <c r="P899" i="1"/>
  <c r="Q899" i="1"/>
  <c r="P900" i="1"/>
  <c r="Q900" i="1"/>
  <c r="P901" i="1"/>
  <c r="Q901" i="1"/>
  <c r="P902" i="1"/>
  <c r="Q902" i="1"/>
  <c r="P903" i="1"/>
  <c r="Q903" i="1"/>
  <c r="P904" i="1"/>
  <c r="Q904" i="1"/>
  <c r="P905" i="1"/>
  <c r="Q905" i="1"/>
  <c r="P906" i="1"/>
  <c r="Q906" i="1"/>
  <c r="P907" i="1"/>
  <c r="Q907" i="1"/>
  <c r="P908" i="1"/>
  <c r="Q908" i="1"/>
  <c r="P909" i="1"/>
  <c r="Q909" i="1"/>
  <c r="P910" i="1"/>
  <c r="Q910" i="1"/>
  <c r="P911" i="1"/>
  <c r="Q911" i="1"/>
  <c r="P912" i="1"/>
  <c r="Q912" i="1"/>
  <c r="P913" i="1"/>
  <c r="Q913" i="1"/>
  <c r="P914" i="1"/>
  <c r="Q914" i="1"/>
  <c r="P915" i="1"/>
  <c r="Q915" i="1"/>
  <c r="P916" i="1"/>
  <c r="Q916" i="1"/>
  <c r="P917" i="1"/>
  <c r="Q917" i="1"/>
  <c r="P918" i="1"/>
  <c r="Q918" i="1"/>
  <c r="P919" i="1"/>
  <c r="Q919" i="1"/>
  <c r="P920" i="1"/>
  <c r="Q920" i="1"/>
  <c r="P921" i="1"/>
  <c r="Q921" i="1"/>
  <c r="P922" i="1"/>
  <c r="Q922" i="1"/>
  <c r="P923" i="1"/>
  <c r="Q923" i="1"/>
  <c r="P924" i="1"/>
  <c r="Q924" i="1"/>
  <c r="P925" i="1"/>
  <c r="Q925" i="1"/>
  <c r="P926" i="1"/>
  <c r="Q926" i="1"/>
  <c r="P927" i="1"/>
  <c r="Q927" i="1"/>
  <c r="P928" i="1"/>
  <c r="Q928" i="1"/>
  <c r="P929" i="1"/>
  <c r="Q929" i="1"/>
  <c r="P930" i="1"/>
  <c r="Q930" i="1"/>
  <c r="P931" i="1"/>
  <c r="Q931" i="1"/>
  <c r="P932" i="1"/>
  <c r="Q932" i="1"/>
  <c r="P933" i="1"/>
  <c r="Q933" i="1"/>
  <c r="P934" i="1"/>
  <c r="Q934" i="1"/>
  <c r="P935" i="1"/>
  <c r="Q935" i="1"/>
  <c r="P936" i="1"/>
  <c r="Q936" i="1"/>
  <c r="P937" i="1"/>
  <c r="Q937" i="1"/>
  <c r="P938" i="1"/>
  <c r="Q938" i="1"/>
  <c r="P939" i="1"/>
  <c r="Q939" i="1"/>
  <c r="P940" i="1"/>
  <c r="Q940" i="1"/>
  <c r="P941" i="1"/>
  <c r="Q941" i="1"/>
  <c r="P942" i="1"/>
  <c r="Q942" i="1"/>
  <c r="P943" i="1"/>
  <c r="Q943" i="1"/>
  <c r="P944" i="1"/>
  <c r="Q944" i="1"/>
  <c r="P945" i="1"/>
  <c r="Q945" i="1"/>
  <c r="P946" i="1"/>
  <c r="Q946" i="1"/>
  <c r="P947" i="1"/>
  <c r="Q947" i="1"/>
  <c r="P948" i="1"/>
  <c r="Q948" i="1"/>
  <c r="P949" i="1"/>
  <c r="Q949" i="1"/>
  <c r="P950" i="1"/>
  <c r="Q950" i="1"/>
  <c r="P951" i="1"/>
  <c r="Q951" i="1"/>
  <c r="P952" i="1"/>
  <c r="Q952" i="1"/>
  <c r="P953" i="1"/>
  <c r="Q953" i="1"/>
  <c r="P954" i="1"/>
  <c r="Q954" i="1"/>
  <c r="P955" i="1"/>
  <c r="Q955" i="1"/>
  <c r="P956" i="1"/>
  <c r="Q956" i="1"/>
  <c r="P957" i="1"/>
  <c r="Q957" i="1"/>
  <c r="P958" i="1"/>
  <c r="Q958" i="1"/>
  <c r="P959" i="1"/>
  <c r="Q959" i="1"/>
  <c r="P960" i="1"/>
  <c r="Q960" i="1"/>
  <c r="P961" i="1"/>
  <c r="Q961" i="1"/>
  <c r="P962" i="1"/>
  <c r="Q962" i="1"/>
  <c r="P963" i="1"/>
  <c r="Q963" i="1"/>
  <c r="P964" i="1"/>
  <c r="Q964" i="1"/>
  <c r="P965" i="1"/>
  <c r="Q965" i="1"/>
  <c r="P966" i="1"/>
  <c r="Q966" i="1"/>
  <c r="P967" i="1"/>
  <c r="Q967" i="1"/>
  <c r="P968" i="1"/>
  <c r="Q968" i="1"/>
  <c r="P969" i="1"/>
  <c r="Q969" i="1"/>
  <c r="P970" i="1"/>
  <c r="Q970" i="1"/>
  <c r="P971" i="1"/>
  <c r="Q971" i="1"/>
  <c r="P972" i="1"/>
  <c r="Q972" i="1"/>
  <c r="P973" i="1"/>
  <c r="Q973" i="1"/>
  <c r="P974" i="1"/>
  <c r="Q974" i="1"/>
  <c r="P975" i="1"/>
  <c r="Q975" i="1"/>
  <c r="P976" i="1"/>
  <c r="Q976" i="1"/>
  <c r="P977" i="1"/>
  <c r="Q977" i="1"/>
  <c r="P978" i="1"/>
  <c r="Q978" i="1"/>
  <c r="P979" i="1"/>
  <c r="Q979" i="1"/>
  <c r="P980" i="1"/>
  <c r="Q980" i="1"/>
  <c r="P981" i="1"/>
  <c r="Q981" i="1"/>
  <c r="P982" i="1"/>
  <c r="Q982" i="1"/>
  <c r="Q672" i="1"/>
  <c r="P672" i="1"/>
  <c r="P565" i="1"/>
  <c r="Q565" i="1"/>
  <c r="P566" i="1"/>
  <c r="Q566" i="1"/>
  <c r="P567" i="1"/>
  <c r="Q567" i="1"/>
  <c r="P568" i="1"/>
  <c r="Q568" i="1"/>
  <c r="P569" i="1"/>
  <c r="Q569" i="1"/>
  <c r="P570" i="1"/>
  <c r="Q570" i="1"/>
  <c r="P571" i="1"/>
  <c r="Q571" i="1"/>
  <c r="P572" i="1"/>
  <c r="Q572" i="1"/>
  <c r="P573" i="1"/>
  <c r="Q573" i="1"/>
  <c r="P574" i="1"/>
  <c r="Q574" i="1"/>
  <c r="P575" i="1"/>
  <c r="Q575" i="1"/>
  <c r="P576" i="1"/>
  <c r="Q576" i="1"/>
  <c r="P577" i="1"/>
  <c r="Q577" i="1"/>
  <c r="P578" i="1"/>
  <c r="Q578" i="1"/>
  <c r="P579" i="1"/>
  <c r="Q579" i="1"/>
  <c r="P580" i="1"/>
  <c r="Q580" i="1"/>
  <c r="P581" i="1"/>
  <c r="Q581" i="1"/>
  <c r="P582" i="1"/>
  <c r="Q582" i="1"/>
  <c r="P583" i="1"/>
  <c r="Q583" i="1"/>
  <c r="P584" i="1"/>
  <c r="Q584" i="1"/>
  <c r="P585" i="1"/>
  <c r="Q585" i="1"/>
  <c r="P586" i="1"/>
  <c r="Q586" i="1"/>
  <c r="P587" i="1"/>
  <c r="Q587" i="1"/>
  <c r="P588" i="1"/>
  <c r="Q588" i="1"/>
  <c r="P589" i="1"/>
  <c r="Q589" i="1"/>
  <c r="P590" i="1"/>
  <c r="Q590" i="1"/>
  <c r="P591" i="1"/>
  <c r="Q591" i="1"/>
  <c r="P592" i="1"/>
  <c r="Q592" i="1"/>
  <c r="P593" i="1"/>
  <c r="Q593" i="1"/>
  <c r="P594" i="1"/>
  <c r="Q594" i="1"/>
  <c r="P595" i="1"/>
  <c r="Q595" i="1"/>
  <c r="P596" i="1"/>
  <c r="Q596" i="1"/>
  <c r="P597" i="1"/>
  <c r="Q597" i="1"/>
  <c r="P598" i="1"/>
  <c r="Q598" i="1"/>
  <c r="P599" i="1"/>
  <c r="Q599" i="1"/>
  <c r="P600" i="1"/>
  <c r="Q600" i="1"/>
  <c r="P601" i="1"/>
  <c r="Q601" i="1"/>
  <c r="P602" i="1"/>
  <c r="Q602" i="1"/>
  <c r="P603" i="1"/>
  <c r="Q603" i="1"/>
  <c r="P604" i="1"/>
  <c r="Q604" i="1"/>
  <c r="P605" i="1"/>
  <c r="Q605" i="1"/>
  <c r="P606" i="1"/>
  <c r="Q606" i="1"/>
  <c r="P607" i="1"/>
  <c r="Q607" i="1"/>
  <c r="P608" i="1"/>
  <c r="Q608" i="1"/>
  <c r="P609" i="1"/>
  <c r="Q609" i="1"/>
  <c r="P610" i="1"/>
  <c r="Q610" i="1"/>
  <c r="P611" i="1"/>
  <c r="Q611" i="1"/>
  <c r="P612" i="1"/>
  <c r="Q612" i="1"/>
  <c r="P613" i="1"/>
  <c r="Q613" i="1"/>
  <c r="P614" i="1"/>
  <c r="Q614" i="1"/>
  <c r="P615" i="1"/>
  <c r="Q615" i="1"/>
  <c r="P616" i="1"/>
  <c r="Q616" i="1"/>
  <c r="P617" i="1"/>
  <c r="Q617" i="1"/>
  <c r="P618" i="1"/>
  <c r="Q618" i="1"/>
  <c r="P619" i="1"/>
  <c r="Q619" i="1"/>
  <c r="P620" i="1"/>
  <c r="Q620" i="1"/>
  <c r="P621" i="1"/>
  <c r="Q621" i="1"/>
  <c r="P622" i="1"/>
  <c r="Q622" i="1"/>
  <c r="P623" i="1"/>
  <c r="Q623" i="1"/>
  <c r="P624" i="1"/>
  <c r="Q624" i="1"/>
  <c r="P625" i="1"/>
  <c r="Q625" i="1"/>
  <c r="P626" i="1"/>
  <c r="Q626" i="1"/>
  <c r="P627" i="1"/>
  <c r="Q627" i="1"/>
  <c r="P628" i="1"/>
  <c r="Q628" i="1"/>
  <c r="P629" i="1"/>
  <c r="Q629" i="1"/>
  <c r="P630" i="1"/>
  <c r="Q630" i="1"/>
  <c r="P631" i="1"/>
  <c r="Q631" i="1"/>
  <c r="P632" i="1"/>
  <c r="Q632" i="1"/>
  <c r="P633" i="1"/>
  <c r="Q633" i="1"/>
  <c r="P634" i="1"/>
  <c r="Q634" i="1"/>
  <c r="P635" i="1"/>
  <c r="Q635" i="1"/>
  <c r="P636" i="1"/>
  <c r="Q636" i="1"/>
  <c r="P637" i="1"/>
  <c r="Q637" i="1"/>
  <c r="P638" i="1"/>
  <c r="Q638" i="1"/>
  <c r="P639" i="1"/>
  <c r="Q639" i="1"/>
  <c r="P640" i="1"/>
  <c r="Q640" i="1"/>
  <c r="P641" i="1"/>
  <c r="Q641" i="1"/>
  <c r="P642" i="1"/>
  <c r="Q642" i="1"/>
  <c r="P643" i="1"/>
  <c r="Q643" i="1"/>
  <c r="P644" i="1"/>
  <c r="Q644" i="1"/>
  <c r="P645" i="1"/>
  <c r="Q645" i="1"/>
  <c r="P646" i="1"/>
  <c r="Q646" i="1"/>
  <c r="P647" i="1"/>
  <c r="Q647" i="1"/>
  <c r="P648" i="1"/>
  <c r="Q648" i="1"/>
  <c r="P649" i="1"/>
  <c r="Q649" i="1"/>
  <c r="P650" i="1"/>
  <c r="Q650" i="1"/>
  <c r="P651" i="1"/>
  <c r="Q651" i="1"/>
  <c r="P652" i="1"/>
  <c r="Q652" i="1"/>
  <c r="P653" i="1"/>
  <c r="Q653" i="1"/>
  <c r="P654" i="1"/>
  <c r="Q654" i="1"/>
  <c r="P655" i="1"/>
  <c r="Q655" i="1"/>
  <c r="P656" i="1"/>
  <c r="Q656" i="1"/>
  <c r="P657" i="1"/>
  <c r="Q657" i="1"/>
  <c r="P658" i="1"/>
  <c r="Q658" i="1"/>
  <c r="P659" i="1"/>
  <c r="Q659" i="1"/>
  <c r="P660" i="1"/>
  <c r="Q660" i="1"/>
  <c r="P661" i="1"/>
  <c r="Q661" i="1"/>
  <c r="P662" i="1"/>
  <c r="Q662" i="1"/>
  <c r="P663" i="1"/>
  <c r="Q663" i="1"/>
  <c r="P664" i="1"/>
  <c r="Q664" i="1"/>
  <c r="P665" i="1"/>
  <c r="Q665" i="1"/>
  <c r="P666" i="1"/>
  <c r="Q666" i="1"/>
  <c r="P667" i="1"/>
  <c r="Q667" i="1"/>
  <c r="P668" i="1"/>
  <c r="Q668" i="1"/>
  <c r="P669" i="1"/>
  <c r="Q669" i="1"/>
  <c r="P670" i="1"/>
  <c r="Q670" i="1"/>
  <c r="P671" i="1"/>
  <c r="Q671" i="1"/>
  <c r="Q564" i="1"/>
  <c r="P564" i="1"/>
  <c r="P390" i="1"/>
  <c r="Q390" i="1"/>
  <c r="P391" i="1"/>
  <c r="Q391" i="1"/>
  <c r="P392" i="1"/>
  <c r="Q392" i="1"/>
  <c r="P393" i="1"/>
  <c r="Q393" i="1"/>
  <c r="P394" i="1"/>
  <c r="Q394" i="1"/>
  <c r="P395" i="1"/>
  <c r="Q395" i="1"/>
  <c r="P396" i="1"/>
  <c r="Q396" i="1"/>
  <c r="P397" i="1"/>
  <c r="Q397" i="1"/>
  <c r="P398" i="1"/>
  <c r="Q398" i="1"/>
  <c r="P399" i="1"/>
  <c r="Q399" i="1"/>
  <c r="P400" i="1"/>
  <c r="Q400" i="1"/>
  <c r="P401" i="1"/>
  <c r="Q401" i="1"/>
  <c r="P402" i="1"/>
  <c r="Q402" i="1"/>
  <c r="P403" i="1"/>
  <c r="Q403" i="1"/>
  <c r="P404" i="1"/>
  <c r="Q404" i="1"/>
  <c r="P405" i="1"/>
  <c r="Q405" i="1"/>
  <c r="P406" i="1"/>
  <c r="Q406" i="1"/>
  <c r="P407" i="1"/>
  <c r="Q407" i="1"/>
  <c r="P408" i="1"/>
  <c r="Q408" i="1"/>
  <c r="P409" i="1"/>
  <c r="Q409" i="1"/>
  <c r="P410" i="1"/>
  <c r="Q410" i="1"/>
  <c r="P411" i="1"/>
  <c r="Q411" i="1"/>
  <c r="P412" i="1"/>
  <c r="Q412" i="1"/>
  <c r="P413" i="1"/>
  <c r="Q413" i="1"/>
  <c r="P414" i="1"/>
  <c r="Q414" i="1"/>
  <c r="P415" i="1"/>
  <c r="Q415" i="1"/>
  <c r="P416" i="1"/>
  <c r="Q416" i="1"/>
  <c r="P417" i="1"/>
  <c r="Q417" i="1"/>
  <c r="P418" i="1"/>
  <c r="Q418" i="1"/>
  <c r="P419" i="1"/>
  <c r="Q419" i="1"/>
  <c r="P420" i="1"/>
  <c r="Q420" i="1"/>
  <c r="P421" i="1"/>
  <c r="Q421" i="1"/>
  <c r="P422" i="1"/>
  <c r="Q422" i="1"/>
  <c r="P423" i="1"/>
  <c r="Q423" i="1"/>
  <c r="P424" i="1"/>
  <c r="Q424" i="1"/>
  <c r="P425" i="1"/>
  <c r="Q425" i="1"/>
  <c r="P426" i="1"/>
  <c r="Q426" i="1"/>
  <c r="P427" i="1"/>
  <c r="Q427" i="1"/>
  <c r="P428" i="1"/>
  <c r="Q428" i="1"/>
  <c r="P429" i="1"/>
  <c r="Q429" i="1"/>
  <c r="P430" i="1"/>
  <c r="Q430" i="1"/>
  <c r="P431" i="1"/>
  <c r="Q431" i="1"/>
  <c r="P432" i="1"/>
  <c r="Q432" i="1"/>
  <c r="P433" i="1"/>
  <c r="Q433" i="1"/>
  <c r="P434" i="1"/>
  <c r="Q434" i="1"/>
  <c r="P435" i="1"/>
  <c r="Q435" i="1"/>
  <c r="P436" i="1"/>
  <c r="Q436" i="1"/>
  <c r="P437" i="1"/>
  <c r="Q437" i="1"/>
  <c r="P438" i="1"/>
  <c r="Q438" i="1"/>
  <c r="P439" i="1"/>
  <c r="Q439" i="1"/>
  <c r="P440" i="1"/>
  <c r="Q440" i="1"/>
  <c r="P441" i="1"/>
  <c r="Q441" i="1"/>
  <c r="P442" i="1"/>
  <c r="Q442" i="1"/>
  <c r="P443" i="1"/>
  <c r="Q443" i="1"/>
  <c r="P444" i="1"/>
  <c r="Q444" i="1"/>
  <c r="P445" i="1"/>
  <c r="Q445" i="1"/>
  <c r="P446" i="1"/>
  <c r="Q446" i="1"/>
  <c r="P447" i="1"/>
  <c r="Q447" i="1"/>
  <c r="P448" i="1"/>
  <c r="Q448" i="1"/>
  <c r="P449" i="1"/>
  <c r="Q449" i="1"/>
  <c r="P450" i="1"/>
  <c r="Q450" i="1"/>
  <c r="P451" i="1"/>
  <c r="Q451" i="1"/>
  <c r="P452" i="1"/>
  <c r="Q452" i="1"/>
  <c r="P453" i="1"/>
  <c r="Q453" i="1"/>
  <c r="P454" i="1"/>
  <c r="Q454" i="1"/>
  <c r="P455" i="1"/>
  <c r="Q455" i="1"/>
  <c r="P456" i="1"/>
  <c r="Q456" i="1"/>
  <c r="P457" i="1"/>
  <c r="Q457" i="1"/>
  <c r="P458" i="1"/>
  <c r="Q458" i="1"/>
  <c r="P459" i="1"/>
  <c r="Q459" i="1"/>
  <c r="P460" i="1"/>
  <c r="Q460" i="1"/>
  <c r="P461" i="1"/>
  <c r="Q461" i="1"/>
  <c r="P462" i="1"/>
  <c r="Q462" i="1"/>
  <c r="P463" i="1"/>
  <c r="Q463" i="1"/>
  <c r="P464" i="1"/>
  <c r="Q464" i="1"/>
  <c r="P465" i="1"/>
  <c r="Q465" i="1"/>
  <c r="P466" i="1"/>
  <c r="Q466" i="1"/>
  <c r="P467" i="1"/>
  <c r="Q467" i="1"/>
  <c r="P468" i="1"/>
  <c r="Q468" i="1"/>
  <c r="P469" i="1"/>
  <c r="Q469" i="1"/>
  <c r="P470" i="1"/>
  <c r="Q470" i="1"/>
  <c r="P471" i="1"/>
  <c r="Q471" i="1"/>
  <c r="P472" i="1"/>
  <c r="Q472" i="1"/>
  <c r="P473" i="1"/>
  <c r="Q473" i="1"/>
  <c r="P474" i="1"/>
  <c r="Q474" i="1"/>
  <c r="P475" i="1"/>
  <c r="Q475" i="1"/>
  <c r="P476" i="1"/>
  <c r="Q476" i="1"/>
  <c r="P477" i="1"/>
  <c r="Q477" i="1"/>
  <c r="P478" i="1"/>
  <c r="Q478" i="1"/>
  <c r="P479" i="1"/>
  <c r="Q479" i="1"/>
  <c r="P480" i="1"/>
  <c r="Q480" i="1"/>
  <c r="P481" i="1"/>
  <c r="Q481" i="1"/>
  <c r="P482" i="1"/>
  <c r="Q482" i="1"/>
  <c r="P483" i="1"/>
  <c r="Q483" i="1"/>
  <c r="P484" i="1"/>
  <c r="Q484" i="1"/>
  <c r="P485" i="1"/>
  <c r="Q485" i="1"/>
  <c r="P486" i="1"/>
  <c r="Q486" i="1"/>
  <c r="P487" i="1"/>
  <c r="Q487" i="1"/>
  <c r="P488" i="1"/>
  <c r="Q488" i="1"/>
  <c r="P489" i="1"/>
  <c r="Q489" i="1"/>
  <c r="P490" i="1"/>
  <c r="Q490" i="1"/>
  <c r="P491" i="1"/>
  <c r="Q491" i="1"/>
  <c r="P492" i="1"/>
  <c r="Q492" i="1"/>
  <c r="P493" i="1"/>
  <c r="Q493" i="1"/>
  <c r="P494" i="1"/>
  <c r="Q494" i="1"/>
  <c r="P495" i="1"/>
  <c r="Q495" i="1"/>
  <c r="P496" i="1"/>
  <c r="Q496" i="1"/>
  <c r="P497" i="1"/>
  <c r="Q497" i="1"/>
  <c r="P498" i="1"/>
  <c r="Q498" i="1"/>
  <c r="P499" i="1"/>
  <c r="Q499" i="1"/>
  <c r="P500" i="1"/>
  <c r="Q500" i="1"/>
  <c r="P501" i="1"/>
  <c r="Q501" i="1"/>
  <c r="P502" i="1"/>
  <c r="Q502" i="1"/>
  <c r="P503" i="1"/>
  <c r="Q503" i="1"/>
  <c r="P504" i="1"/>
  <c r="Q504" i="1"/>
  <c r="P505" i="1"/>
  <c r="Q505" i="1"/>
  <c r="P506" i="1"/>
  <c r="Q506" i="1"/>
  <c r="P507" i="1"/>
  <c r="Q507" i="1"/>
  <c r="P508" i="1"/>
  <c r="Q508" i="1"/>
  <c r="P509" i="1"/>
  <c r="Q509" i="1"/>
  <c r="P510" i="1"/>
  <c r="Q510" i="1"/>
  <c r="P511" i="1"/>
  <c r="Q511" i="1"/>
  <c r="P512" i="1"/>
  <c r="Q512" i="1"/>
  <c r="P513" i="1"/>
  <c r="Q513" i="1"/>
  <c r="P514" i="1"/>
  <c r="Q514" i="1"/>
  <c r="P515" i="1"/>
  <c r="Q515" i="1"/>
  <c r="P516" i="1"/>
  <c r="Q516" i="1"/>
  <c r="P517" i="1"/>
  <c r="Q517" i="1"/>
  <c r="P518" i="1"/>
  <c r="Q518" i="1"/>
  <c r="P519" i="1"/>
  <c r="Q519" i="1"/>
  <c r="P520" i="1"/>
  <c r="Q520" i="1"/>
  <c r="P521" i="1"/>
  <c r="Q521" i="1"/>
  <c r="P522" i="1"/>
  <c r="Q522" i="1"/>
  <c r="P523" i="1"/>
  <c r="Q523" i="1"/>
  <c r="P524" i="1"/>
  <c r="Q524" i="1"/>
  <c r="P525" i="1"/>
  <c r="Q525" i="1"/>
  <c r="P526" i="1"/>
  <c r="Q526" i="1"/>
  <c r="P527" i="1"/>
  <c r="Q527" i="1"/>
  <c r="P528" i="1"/>
  <c r="Q528" i="1"/>
  <c r="P529" i="1"/>
  <c r="Q529" i="1"/>
  <c r="P530" i="1"/>
  <c r="Q530" i="1"/>
  <c r="P531" i="1"/>
  <c r="Q531" i="1"/>
  <c r="P532" i="1"/>
  <c r="Q532" i="1"/>
  <c r="P533" i="1"/>
  <c r="Q533" i="1"/>
  <c r="P534" i="1"/>
  <c r="Q534" i="1"/>
  <c r="P535" i="1"/>
  <c r="Q535" i="1"/>
  <c r="P536" i="1"/>
  <c r="Q536" i="1"/>
  <c r="P537" i="1"/>
  <c r="Q537" i="1"/>
  <c r="P538" i="1"/>
  <c r="Q538" i="1"/>
  <c r="P539" i="1"/>
  <c r="Q539" i="1"/>
  <c r="P540" i="1"/>
  <c r="Q540" i="1"/>
  <c r="P541" i="1"/>
  <c r="Q541" i="1"/>
  <c r="P542" i="1"/>
  <c r="Q542" i="1"/>
  <c r="P543" i="1"/>
  <c r="Q543" i="1"/>
  <c r="P544" i="1"/>
  <c r="Q544" i="1"/>
  <c r="P545" i="1"/>
  <c r="Q545" i="1"/>
  <c r="P546" i="1"/>
  <c r="Q546" i="1"/>
  <c r="P547" i="1"/>
  <c r="Q547" i="1"/>
  <c r="P548" i="1"/>
  <c r="Q548" i="1"/>
  <c r="P549" i="1"/>
  <c r="Q549" i="1"/>
  <c r="P550" i="1"/>
  <c r="Q550" i="1"/>
  <c r="P551" i="1"/>
  <c r="Q551" i="1"/>
  <c r="P552" i="1"/>
  <c r="Q552" i="1"/>
  <c r="P553" i="1"/>
  <c r="Q553" i="1"/>
  <c r="P554" i="1"/>
  <c r="Q554" i="1"/>
  <c r="P555" i="1"/>
  <c r="Q555" i="1"/>
  <c r="P556" i="1"/>
  <c r="Q556" i="1"/>
  <c r="P557" i="1"/>
  <c r="Q557" i="1"/>
  <c r="P558" i="1"/>
  <c r="Q558" i="1"/>
  <c r="P559" i="1"/>
  <c r="Q559" i="1"/>
  <c r="P560" i="1"/>
  <c r="Q560" i="1"/>
  <c r="P561" i="1"/>
  <c r="Q561" i="1"/>
  <c r="P562" i="1"/>
  <c r="Q562" i="1"/>
  <c r="P563" i="1"/>
  <c r="Q563" i="1"/>
  <c r="Q389" i="1"/>
  <c r="P389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32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P301" i="1"/>
  <c r="Q301" i="1"/>
  <c r="P302" i="1"/>
  <c r="Q302" i="1"/>
  <c r="P303" i="1"/>
  <c r="Q303" i="1"/>
  <c r="P304" i="1"/>
  <c r="Q304" i="1"/>
  <c r="P305" i="1"/>
  <c r="Q305" i="1"/>
  <c r="P306" i="1"/>
  <c r="Q306" i="1"/>
  <c r="P307" i="1"/>
  <c r="Q307" i="1"/>
  <c r="P308" i="1"/>
  <c r="Q308" i="1"/>
  <c r="P309" i="1"/>
  <c r="Q309" i="1"/>
  <c r="P310" i="1"/>
  <c r="Q310" i="1"/>
  <c r="P311" i="1"/>
  <c r="Q311" i="1"/>
  <c r="P312" i="1"/>
  <c r="Q312" i="1"/>
  <c r="P313" i="1"/>
  <c r="Q313" i="1"/>
  <c r="P314" i="1"/>
  <c r="Q314" i="1"/>
  <c r="P315" i="1"/>
  <c r="Q315" i="1"/>
  <c r="P316" i="1"/>
  <c r="Q316" i="1"/>
  <c r="P317" i="1"/>
  <c r="Q317" i="1"/>
  <c r="P318" i="1"/>
  <c r="Q318" i="1"/>
  <c r="P319" i="1"/>
  <c r="Q319" i="1"/>
  <c r="P320" i="1"/>
  <c r="Q320" i="1"/>
  <c r="P321" i="1"/>
  <c r="Q321" i="1"/>
  <c r="P322" i="1"/>
  <c r="Q322" i="1"/>
  <c r="P323" i="1"/>
  <c r="Q323" i="1"/>
  <c r="P324" i="1"/>
  <c r="Q324" i="1"/>
  <c r="P325" i="1"/>
  <c r="Q325" i="1"/>
  <c r="P326" i="1"/>
  <c r="Q326" i="1"/>
  <c r="P327" i="1"/>
  <c r="Q327" i="1"/>
  <c r="P328" i="1"/>
  <c r="Q328" i="1"/>
  <c r="P329" i="1"/>
  <c r="Q329" i="1"/>
  <c r="P330" i="1"/>
  <c r="Q330" i="1"/>
  <c r="P331" i="1"/>
  <c r="Q331" i="1"/>
  <c r="Q294" i="1"/>
  <c r="P294" i="1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437" i="4"/>
  <c r="X438" i="4"/>
  <c r="X439" i="4"/>
  <c r="X440" i="4"/>
  <c r="X441" i="4"/>
  <c r="X442" i="4"/>
  <c r="X443" i="4"/>
  <c r="X444" i="4"/>
  <c r="X445" i="4"/>
  <c r="X446" i="4"/>
  <c r="X447" i="4"/>
  <c r="X448" i="4"/>
  <c r="X449" i="4"/>
  <c r="X450" i="4"/>
  <c r="X451" i="4"/>
  <c r="X452" i="4"/>
  <c r="X453" i="4"/>
  <c r="X454" i="4"/>
  <c r="X455" i="4"/>
  <c r="X456" i="4"/>
  <c r="X457" i="4"/>
  <c r="X458" i="4"/>
  <c r="X459" i="4"/>
  <c r="X460" i="4"/>
  <c r="X461" i="4"/>
  <c r="X462" i="4"/>
  <c r="X463" i="4"/>
  <c r="X464" i="4"/>
  <c r="X465" i="4"/>
  <c r="X466" i="4"/>
  <c r="X467" i="4"/>
  <c r="X468" i="4"/>
  <c r="X469" i="4"/>
  <c r="X470" i="4"/>
  <c r="X471" i="4"/>
  <c r="X472" i="4"/>
  <c r="X473" i="4"/>
  <c r="X474" i="4"/>
  <c r="X475" i="4"/>
  <c r="X476" i="4"/>
  <c r="X477" i="4"/>
  <c r="X478" i="4"/>
  <c r="X479" i="4"/>
  <c r="X480" i="4"/>
  <c r="X481" i="4"/>
  <c r="X482" i="4"/>
  <c r="X483" i="4"/>
  <c r="X484" i="4"/>
  <c r="X485" i="4"/>
  <c r="X486" i="4"/>
  <c r="X487" i="4"/>
  <c r="X488" i="4"/>
  <c r="X489" i="4"/>
  <c r="X490" i="4"/>
  <c r="X491" i="4"/>
  <c r="X492" i="4"/>
  <c r="X493" i="4"/>
  <c r="X494" i="4"/>
  <c r="X495" i="4"/>
  <c r="X496" i="4"/>
  <c r="X497" i="4"/>
  <c r="X498" i="4"/>
  <c r="X499" i="4"/>
  <c r="X500" i="4"/>
  <c r="X501" i="4"/>
  <c r="X502" i="4"/>
  <c r="X503" i="4"/>
  <c r="X504" i="4"/>
  <c r="X505" i="4"/>
  <c r="X506" i="4"/>
  <c r="X507" i="4"/>
  <c r="X508" i="4"/>
  <c r="X509" i="4"/>
  <c r="X510" i="4"/>
  <c r="X511" i="4"/>
  <c r="X512" i="4"/>
  <c r="X513" i="4"/>
  <c r="X514" i="4"/>
  <c r="X515" i="4"/>
  <c r="X516" i="4"/>
  <c r="X517" i="4"/>
  <c r="X518" i="4"/>
  <c r="X519" i="4"/>
  <c r="X520" i="4"/>
  <c r="X521" i="4"/>
  <c r="X522" i="4"/>
  <c r="X523" i="4"/>
  <c r="X524" i="4"/>
  <c r="X525" i="4"/>
  <c r="X526" i="4"/>
  <c r="X527" i="4"/>
  <c r="X528" i="4"/>
  <c r="X529" i="4"/>
  <c r="X530" i="4"/>
  <c r="X531" i="4"/>
  <c r="X532" i="4"/>
  <c r="X533" i="4"/>
  <c r="X534" i="4"/>
  <c r="X535" i="4"/>
  <c r="X536" i="4"/>
  <c r="X537" i="4"/>
  <c r="X538" i="4"/>
  <c r="X539" i="4"/>
  <c r="X540" i="4"/>
  <c r="X541" i="4"/>
  <c r="X542" i="4"/>
  <c r="X543" i="4"/>
  <c r="X544" i="4"/>
  <c r="X545" i="4"/>
  <c r="X546" i="4"/>
  <c r="X547" i="4"/>
  <c r="X548" i="4"/>
  <c r="X549" i="4"/>
  <c r="X550" i="4"/>
  <c r="X551" i="4"/>
  <c r="X552" i="4"/>
  <c r="X553" i="4"/>
  <c r="X554" i="4"/>
  <c r="X555" i="4"/>
  <c r="X556" i="4"/>
  <c r="X557" i="4"/>
  <c r="X558" i="4"/>
  <c r="X559" i="4"/>
  <c r="X560" i="4"/>
  <c r="X561" i="4"/>
  <c r="X562" i="4"/>
  <c r="X563" i="4"/>
  <c r="X564" i="4"/>
  <c r="X565" i="4"/>
  <c r="X566" i="4"/>
  <c r="X567" i="4"/>
  <c r="X568" i="4"/>
  <c r="X569" i="4"/>
  <c r="X570" i="4"/>
  <c r="X571" i="4"/>
  <c r="X572" i="4"/>
  <c r="X573" i="4"/>
  <c r="X574" i="4"/>
  <c r="X575" i="4"/>
  <c r="X576" i="4"/>
  <c r="X577" i="4"/>
  <c r="X578" i="4"/>
  <c r="X579" i="4"/>
  <c r="X580" i="4"/>
  <c r="X581" i="4"/>
  <c r="X582" i="4"/>
  <c r="X583" i="4"/>
  <c r="X584" i="4"/>
  <c r="X585" i="4"/>
  <c r="X586" i="4"/>
  <c r="X587" i="4"/>
  <c r="X588" i="4"/>
  <c r="X589" i="4"/>
  <c r="X590" i="4"/>
  <c r="X591" i="4"/>
  <c r="X592" i="4"/>
  <c r="X593" i="4"/>
  <c r="X594" i="4"/>
  <c r="X595" i="4"/>
  <c r="X596" i="4"/>
  <c r="X597" i="4"/>
  <c r="X598" i="4"/>
  <c r="X599" i="4"/>
  <c r="X600" i="4"/>
  <c r="X601" i="4"/>
  <c r="X602" i="4"/>
  <c r="X603" i="4"/>
  <c r="X604" i="4"/>
  <c r="X605" i="4"/>
  <c r="X606" i="4"/>
  <c r="X607" i="4"/>
  <c r="X608" i="4"/>
  <c r="X609" i="4"/>
  <c r="X610" i="4"/>
  <c r="X611" i="4"/>
  <c r="X612" i="4"/>
  <c r="X613" i="4"/>
  <c r="X614" i="4"/>
  <c r="X615" i="4"/>
  <c r="X616" i="4"/>
  <c r="X617" i="4"/>
  <c r="X618" i="4"/>
  <c r="X619" i="4"/>
  <c r="X620" i="4"/>
  <c r="X621" i="4"/>
  <c r="X622" i="4"/>
  <c r="X623" i="4"/>
  <c r="X624" i="4"/>
  <c r="X625" i="4"/>
  <c r="X626" i="4"/>
  <c r="X627" i="4"/>
  <c r="X628" i="4"/>
  <c r="X629" i="4"/>
  <c r="X630" i="4"/>
  <c r="X631" i="4"/>
  <c r="X632" i="4"/>
  <c r="X633" i="4"/>
  <c r="X634" i="4"/>
  <c r="X635" i="4"/>
  <c r="X636" i="4"/>
  <c r="X637" i="4"/>
  <c r="X638" i="4"/>
  <c r="X639" i="4"/>
  <c r="X640" i="4"/>
  <c r="X641" i="4"/>
  <c r="X642" i="4"/>
  <c r="X643" i="4"/>
  <c r="X644" i="4"/>
  <c r="X645" i="4"/>
  <c r="X646" i="4"/>
  <c r="X647" i="4"/>
  <c r="X648" i="4"/>
  <c r="X649" i="4"/>
  <c r="X650" i="4"/>
  <c r="X651" i="4"/>
  <c r="X652" i="4"/>
  <c r="X653" i="4"/>
  <c r="X654" i="4"/>
  <c r="X655" i="4"/>
  <c r="X656" i="4"/>
  <c r="X657" i="4"/>
  <c r="X658" i="4"/>
  <c r="X659" i="4"/>
  <c r="X660" i="4"/>
  <c r="X661" i="4"/>
  <c r="X662" i="4"/>
  <c r="X663" i="4"/>
  <c r="X664" i="4"/>
  <c r="X665" i="4"/>
  <c r="X666" i="4"/>
  <c r="X667" i="4"/>
  <c r="X668" i="4"/>
  <c r="X669" i="4"/>
  <c r="X670" i="4"/>
  <c r="X671" i="4"/>
  <c r="X672" i="4"/>
  <c r="X673" i="4"/>
  <c r="X674" i="4"/>
  <c r="X675" i="4"/>
  <c r="X676" i="4"/>
  <c r="X677" i="4"/>
  <c r="X678" i="4"/>
  <c r="X679" i="4"/>
  <c r="X680" i="4"/>
  <c r="X681" i="4"/>
  <c r="X682" i="4"/>
  <c r="X683" i="4"/>
  <c r="X684" i="4"/>
  <c r="X685" i="4"/>
  <c r="X686" i="4"/>
  <c r="X687" i="4"/>
  <c r="X688" i="4"/>
  <c r="X689" i="4"/>
  <c r="X690" i="4"/>
  <c r="X691" i="4"/>
  <c r="X692" i="4"/>
  <c r="X693" i="4"/>
  <c r="X694" i="4"/>
  <c r="X695" i="4"/>
  <c r="X696" i="4"/>
  <c r="X697" i="4"/>
  <c r="X698" i="4"/>
  <c r="X699" i="4"/>
  <c r="X700" i="4"/>
  <c r="X701" i="4"/>
  <c r="X702" i="4"/>
  <c r="X703" i="4"/>
  <c r="X704" i="4"/>
  <c r="X705" i="4"/>
  <c r="X706" i="4"/>
  <c r="X707" i="4"/>
  <c r="X708" i="4"/>
  <c r="X709" i="4"/>
  <c r="X710" i="4"/>
  <c r="X711" i="4"/>
  <c r="X712" i="4"/>
  <c r="X713" i="4"/>
  <c r="X714" i="4"/>
  <c r="X715" i="4"/>
  <c r="X716" i="4"/>
  <c r="X717" i="4"/>
  <c r="X718" i="4"/>
  <c r="X719" i="4"/>
  <c r="X720" i="4"/>
  <c r="X721" i="4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36" i="4"/>
  <c r="X737" i="4"/>
  <c r="X738" i="4"/>
  <c r="X739" i="4"/>
  <c r="X740" i="4"/>
  <c r="X741" i="4"/>
  <c r="X742" i="4"/>
  <c r="X743" i="4"/>
  <c r="X744" i="4"/>
  <c r="X745" i="4"/>
  <c r="X746" i="4"/>
  <c r="X747" i="4"/>
  <c r="X748" i="4"/>
  <c r="X749" i="4"/>
  <c r="X750" i="4"/>
  <c r="X751" i="4"/>
  <c r="X752" i="4"/>
  <c r="X753" i="4"/>
  <c r="X754" i="4"/>
  <c r="X755" i="4"/>
  <c r="X756" i="4"/>
  <c r="X757" i="4"/>
  <c r="X758" i="4"/>
  <c r="X759" i="4"/>
  <c r="X760" i="4"/>
  <c r="X761" i="4"/>
  <c r="X762" i="4"/>
  <c r="X763" i="4"/>
  <c r="X764" i="4"/>
  <c r="X765" i="4"/>
  <c r="X766" i="4"/>
  <c r="X767" i="4"/>
  <c r="X768" i="4"/>
  <c r="X769" i="4"/>
  <c r="X770" i="4"/>
  <c r="X771" i="4"/>
  <c r="X772" i="4"/>
  <c r="X773" i="4"/>
  <c r="X774" i="4"/>
  <c r="X775" i="4"/>
  <c r="X776" i="4"/>
  <c r="X777" i="4"/>
  <c r="X778" i="4"/>
  <c r="X779" i="4"/>
  <c r="X780" i="4"/>
  <c r="X781" i="4"/>
  <c r="X782" i="4"/>
  <c r="X783" i="4"/>
  <c r="X784" i="4"/>
  <c r="X785" i="4"/>
  <c r="X786" i="4"/>
  <c r="X787" i="4"/>
  <c r="X788" i="4"/>
  <c r="X789" i="4"/>
  <c r="X790" i="4"/>
  <c r="X791" i="4"/>
  <c r="X792" i="4"/>
  <c r="X793" i="4"/>
  <c r="X794" i="4"/>
  <c r="X795" i="4"/>
  <c r="X796" i="4"/>
  <c r="X797" i="4"/>
  <c r="X798" i="4"/>
  <c r="X799" i="4"/>
  <c r="X800" i="4"/>
  <c r="X801" i="4"/>
  <c r="X802" i="4"/>
  <c r="X803" i="4"/>
  <c r="X804" i="4"/>
  <c r="X805" i="4"/>
  <c r="X806" i="4"/>
  <c r="X807" i="4"/>
  <c r="X808" i="4"/>
  <c r="X809" i="4"/>
  <c r="X810" i="4"/>
  <c r="X811" i="4"/>
  <c r="X812" i="4"/>
  <c r="X813" i="4"/>
  <c r="X814" i="4"/>
  <c r="X815" i="4"/>
  <c r="X816" i="4"/>
  <c r="X817" i="4"/>
  <c r="X818" i="4"/>
  <c r="X819" i="4"/>
  <c r="X820" i="4"/>
  <c r="X821" i="4"/>
  <c r="X822" i="4"/>
  <c r="X823" i="4"/>
  <c r="X824" i="4"/>
  <c r="X825" i="4"/>
  <c r="X826" i="4"/>
  <c r="X827" i="4"/>
  <c r="X828" i="4"/>
  <c r="X829" i="4"/>
  <c r="X830" i="4"/>
  <c r="X831" i="4"/>
  <c r="X832" i="4"/>
  <c r="X833" i="4"/>
  <c r="X834" i="4"/>
  <c r="X835" i="4"/>
  <c r="X836" i="4"/>
  <c r="X837" i="4"/>
  <c r="X838" i="4"/>
  <c r="X839" i="4"/>
  <c r="X840" i="4"/>
  <c r="X841" i="4"/>
  <c r="X842" i="4"/>
  <c r="X843" i="4"/>
  <c r="X844" i="4"/>
  <c r="X845" i="4"/>
  <c r="X846" i="4"/>
  <c r="X847" i="4"/>
  <c r="X848" i="4"/>
  <c r="X849" i="4"/>
  <c r="X850" i="4"/>
  <c r="X851" i="4"/>
  <c r="X852" i="4"/>
  <c r="X853" i="4"/>
  <c r="X854" i="4"/>
  <c r="X855" i="4"/>
  <c r="X856" i="4"/>
  <c r="X857" i="4"/>
  <c r="X858" i="4"/>
  <c r="X859" i="4"/>
  <c r="X860" i="4"/>
  <c r="X861" i="4"/>
  <c r="X862" i="4"/>
  <c r="X863" i="4"/>
  <c r="X864" i="4"/>
  <c r="X865" i="4"/>
  <c r="X866" i="4"/>
  <c r="X867" i="4"/>
  <c r="X868" i="4"/>
  <c r="X869" i="4"/>
  <c r="X870" i="4"/>
  <c r="X871" i="4"/>
  <c r="X872" i="4"/>
  <c r="X873" i="4"/>
  <c r="X874" i="4"/>
  <c r="X875" i="4"/>
  <c r="X876" i="4"/>
  <c r="X877" i="4"/>
  <c r="X878" i="4"/>
  <c r="X879" i="4"/>
  <c r="X880" i="4"/>
  <c r="X881" i="4"/>
  <c r="X882" i="4"/>
  <c r="X883" i="4"/>
  <c r="X884" i="4"/>
  <c r="X885" i="4"/>
  <c r="X886" i="4"/>
  <c r="X887" i="4"/>
  <c r="X888" i="4"/>
  <c r="X889" i="4"/>
  <c r="X890" i="4"/>
  <c r="X891" i="4"/>
  <c r="X892" i="4"/>
  <c r="X893" i="4"/>
  <c r="X894" i="4"/>
  <c r="X895" i="4"/>
  <c r="X896" i="4"/>
  <c r="X897" i="4"/>
  <c r="X898" i="4"/>
  <c r="X899" i="4"/>
  <c r="X900" i="4"/>
  <c r="X901" i="4"/>
  <c r="X902" i="4"/>
  <c r="X903" i="4"/>
  <c r="X904" i="4"/>
  <c r="X905" i="4"/>
  <c r="X906" i="4"/>
  <c r="X907" i="4"/>
  <c r="X908" i="4"/>
  <c r="X909" i="4"/>
  <c r="X910" i="4"/>
  <c r="X911" i="4"/>
  <c r="X912" i="4"/>
  <c r="X913" i="4"/>
  <c r="X914" i="4"/>
  <c r="X915" i="4"/>
  <c r="X916" i="4"/>
  <c r="X917" i="4"/>
  <c r="X918" i="4"/>
  <c r="X919" i="4"/>
  <c r="X920" i="4"/>
  <c r="X921" i="4"/>
  <c r="X922" i="4"/>
  <c r="X923" i="4"/>
  <c r="X924" i="4"/>
  <c r="X925" i="4"/>
  <c r="X926" i="4"/>
  <c r="X927" i="4"/>
  <c r="X928" i="4"/>
  <c r="X929" i="4"/>
  <c r="X930" i="4"/>
  <c r="X931" i="4"/>
  <c r="X932" i="4"/>
  <c r="X933" i="4"/>
  <c r="X934" i="4"/>
  <c r="X935" i="4"/>
  <c r="X936" i="4"/>
  <c r="X937" i="4"/>
  <c r="X938" i="4"/>
  <c r="X939" i="4"/>
  <c r="X940" i="4"/>
  <c r="X941" i="4"/>
  <c r="X942" i="4"/>
  <c r="X943" i="4"/>
  <c r="X944" i="4"/>
  <c r="X945" i="4"/>
  <c r="X946" i="4"/>
  <c r="X947" i="4"/>
  <c r="X948" i="4"/>
  <c r="X949" i="4"/>
  <c r="X950" i="4"/>
  <c r="X951" i="4"/>
  <c r="X952" i="4"/>
  <c r="X953" i="4"/>
  <c r="X954" i="4"/>
  <c r="X955" i="4"/>
  <c r="X956" i="4"/>
  <c r="X957" i="4"/>
  <c r="X958" i="4"/>
  <c r="X959" i="4"/>
  <c r="X960" i="4"/>
  <c r="X961" i="4"/>
  <c r="X962" i="4"/>
  <c r="X963" i="4"/>
  <c r="X964" i="4"/>
  <c r="X965" i="4"/>
  <c r="X966" i="4"/>
  <c r="X967" i="4"/>
  <c r="X968" i="4"/>
  <c r="X969" i="4"/>
  <c r="X970" i="4"/>
  <c r="X971" i="4"/>
  <c r="X972" i="4"/>
  <c r="X973" i="4"/>
  <c r="X974" i="4"/>
  <c r="X975" i="4"/>
  <c r="X976" i="4"/>
  <c r="X977" i="4"/>
  <c r="X978" i="4"/>
  <c r="X979" i="4"/>
  <c r="X980" i="4"/>
  <c r="X981" i="4"/>
  <c r="X982" i="4"/>
  <c r="X983" i="4"/>
  <c r="X984" i="4"/>
  <c r="X985" i="4"/>
  <c r="X986" i="4"/>
  <c r="X987" i="4"/>
  <c r="X988" i="4"/>
  <c r="X989" i="4"/>
  <c r="X990" i="4"/>
  <c r="X991" i="4"/>
  <c r="X992" i="4"/>
  <c r="X993" i="4"/>
  <c r="X994" i="4"/>
  <c r="X995" i="4"/>
  <c r="X996" i="4"/>
  <c r="X997" i="4"/>
  <c r="X998" i="4"/>
  <c r="X999" i="4"/>
  <c r="X1000" i="4"/>
  <c r="X1001" i="4"/>
  <c r="X1002" i="4"/>
  <c r="X1003" i="4"/>
  <c r="X1004" i="4"/>
  <c r="X1005" i="4"/>
  <c r="X1006" i="4"/>
  <c r="X1007" i="4"/>
  <c r="X1008" i="4"/>
  <c r="X1009" i="4"/>
  <c r="X1010" i="4"/>
  <c r="X1011" i="4"/>
  <c r="X1012" i="4"/>
  <c r="X1013" i="4"/>
  <c r="X1014" i="4"/>
  <c r="X1015" i="4"/>
  <c r="X1016" i="4"/>
  <c r="X1017" i="4"/>
  <c r="X1018" i="4"/>
  <c r="X1019" i="4"/>
  <c r="X1020" i="4"/>
  <c r="X1021" i="4"/>
  <c r="X1022" i="4"/>
  <c r="X1023" i="4"/>
  <c r="X1024" i="4"/>
  <c r="X1025" i="4"/>
  <c r="X1026" i="4"/>
  <c r="X1027" i="4"/>
  <c r="X1028" i="4"/>
  <c r="X1029" i="4"/>
  <c r="X1030" i="4"/>
  <c r="X1031" i="4"/>
  <c r="X1032" i="4"/>
  <c r="X1033" i="4"/>
  <c r="X1034" i="4"/>
  <c r="X1035" i="4"/>
  <c r="X1036" i="4"/>
  <c r="X1037" i="4"/>
  <c r="X1038" i="4"/>
  <c r="X1039" i="4"/>
  <c r="X1040" i="4"/>
  <c r="X1041" i="4"/>
  <c r="X1042" i="4"/>
  <c r="X1043" i="4"/>
  <c r="X1044" i="4"/>
  <c r="X1045" i="4"/>
  <c r="X1046" i="4"/>
  <c r="X1047" i="4"/>
  <c r="X1048" i="4"/>
  <c r="X1049" i="4"/>
  <c r="X1050" i="4"/>
  <c r="X1051" i="4"/>
  <c r="X1052" i="4"/>
  <c r="X1053" i="4"/>
  <c r="X1054" i="4"/>
  <c r="X1055" i="4"/>
  <c r="X1056" i="4"/>
  <c r="X1057" i="4"/>
  <c r="X1058" i="4"/>
  <c r="X1059" i="4"/>
  <c r="X1060" i="4"/>
  <c r="X1061" i="4"/>
  <c r="X1062" i="4"/>
  <c r="X1063" i="4"/>
  <c r="X1064" i="4"/>
  <c r="X1065" i="4"/>
  <c r="X1066" i="4"/>
  <c r="X1067" i="4"/>
  <c r="X1068" i="4"/>
  <c r="X1069" i="4"/>
  <c r="X1070" i="4"/>
  <c r="X1071" i="4"/>
  <c r="X1072" i="4"/>
  <c r="X1073" i="4"/>
  <c r="X1074" i="4"/>
  <c r="X1075" i="4"/>
  <c r="X1076" i="4"/>
  <c r="X1077" i="4"/>
  <c r="X1078" i="4"/>
  <c r="X1079" i="4"/>
  <c r="X1080" i="4"/>
  <c r="X1081" i="4"/>
  <c r="X1082" i="4"/>
  <c r="X1083" i="4"/>
  <c r="X1084" i="4"/>
  <c r="X1085" i="4"/>
  <c r="X1086" i="4"/>
  <c r="X1087" i="4"/>
  <c r="X1088" i="4"/>
  <c r="X1089" i="4"/>
  <c r="X1090" i="4"/>
  <c r="X1091" i="4"/>
  <c r="X1092" i="4"/>
  <c r="X1093" i="4"/>
  <c r="X1094" i="4"/>
  <c r="X1095" i="4"/>
  <c r="X1096" i="4"/>
  <c r="X1097" i="4"/>
  <c r="X1098" i="4"/>
  <c r="X1099" i="4"/>
  <c r="X1100" i="4"/>
  <c r="X1101" i="4"/>
  <c r="X1102" i="4"/>
  <c r="X1103" i="4"/>
  <c r="X1104" i="4"/>
  <c r="X1105" i="4"/>
  <c r="X1106" i="4"/>
  <c r="X1107" i="4"/>
  <c r="X1108" i="4"/>
  <c r="X1109" i="4"/>
  <c r="X1110" i="4"/>
  <c r="X1111" i="4"/>
  <c r="X1112" i="4"/>
  <c r="X1113" i="4"/>
  <c r="X1114" i="4"/>
  <c r="X1115" i="4"/>
  <c r="X1116" i="4"/>
  <c r="X1117" i="4"/>
  <c r="X1118" i="4"/>
  <c r="X1119" i="4"/>
  <c r="X1120" i="4"/>
  <c r="X1121" i="4"/>
  <c r="X1122" i="4"/>
  <c r="X1123" i="4"/>
  <c r="X1124" i="4"/>
  <c r="X1125" i="4"/>
  <c r="X1126" i="4"/>
  <c r="X1127" i="4"/>
  <c r="X1128" i="4"/>
  <c r="X1129" i="4"/>
  <c r="X1130" i="4"/>
  <c r="X1131" i="4"/>
  <c r="X1132" i="4"/>
  <c r="X1133" i="4"/>
  <c r="X1134" i="4"/>
  <c r="X1135" i="4"/>
  <c r="X1136" i="4"/>
  <c r="X1137" i="4"/>
  <c r="X1138" i="4"/>
  <c r="X1139" i="4"/>
  <c r="X1140" i="4"/>
  <c r="X1141" i="4"/>
  <c r="X1142" i="4"/>
  <c r="X1143" i="4"/>
  <c r="X1144" i="4"/>
  <c r="X1145" i="4"/>
  <c r="X1146" i="4"/>
  <c r="X1147" i="4"/>
  <c r="X1148" i="4"/>
  <c r="X1149" i="4"/>
  <c r="X1150" i="4"/>
  <c r="X1151" i="4"/>
  <c r="X1152" i="4"/>
  <c r="X1153" i="4"/>
  <c r="X1154" i="4"/>
  <c r="X1155" i="4"/>
  <c r="X1156" i="4"/>
  <c r="X1157" i="4"/>
  <c r="X1158" i="4"/>
  <c r="X1159" i="4"/>
  <c r="X1160" i="4"/>
  <c r="X1161" i="4"/>
  <c r="X1162" i="4"/>
  <c r="X1163" i="4"/>
  <c r="X1164" i="4"/>
  <c r="X1165" i="4"/>
  <c r="X1166" i="4"/>
  <c r="X1167" i="4"/>
  <c r="X1168" i="4"/>
  <c r="X1169" i="4"/>
  <c r="X1170" i="4"/>
  <c r="X1171" i="4"/>
  <c r="X1172" i="4"/>
  <c r="X1173" i="4"/>
  <c r="X1174" i="4"/>
  <c r="X1175" i="4"/>
  <c r="X1176" i="4"/>
  <c r="X1177" i="4"/>
  <c r="X1178" i="4"/>
  <c r="X1179" i="4"/>
  <c r="X1180" i="4"/>
  <c r="X1181" i="4"/>
  <c r="X1182" i="4"/>
  <c r="X1183" i="4"/>
  <c r="X1184" i="4"/>
  <c r="X1185" i="4"/>
  <c r="X1186" i="4"/>
  <c r="X1187" i="4"/>
  <c r="X1188" i="4"/>
  <c r="X1189" i="4"/>
  <c r="X1190" i="4"/>
  <c r="X1191" i="4"/>
  <c r="X1192" i="4"/>
  <c r="X1193" i="4"/>
  <c r="X1194" i="4"/>
  <c r="X1195" i="4"/>
  <c r="X1196" i="4"/>
  <c r="X1197" i="4"/>
  <c r="X1198" i="4"/>
  <c r="X1199" i="4"/>
  <c r="X1200" i="4"/>
  <c r="X1201" i="4"/>
  <c r="X1202" i="4"/>
  <c r="X1203" i="4"/>
  <c r="X1204" i="4"/>
  <c r="X1205" i="4"/>
  <c r="X1206" i="4"/>
  <c r="X1207" i="4"/>
  <c r="X1208" i="4"/>
  <c r="X1209" i="4"/>
  <c r="X1210" i="4"/>
  <c r="X1211" i="4"/>
  <c r="X1212" i="4"/>
  <c r="X1213" i="4"/>
  <c r="X1214" i="4"/>
  <c r="X1215" i="4"/>
  <c r="X1216" i="4"/>
  <c r="X1217" i="4"/>
  <c r="X1218" i="4"/>
  <c r="X1219" i="4"/>
  <c r="X1220" i="4"/>
  <c r="X1221" i="4"/>
  <c r="X1222" i="4"/>
  <c r="X1223" i="4"/>
  <c r="X1224" i="4"/>
  <c r="X1225" i="4"/>
  <c r="X1226" i="4"/>
  <c r="X1227" i="4"/>
  <c r="X1228" i="4"/>
  <c r="X1229" i="4"/>
  <c r="X1230" i="4"/>
  <c r="X1231" i="4"/>
  <c r="X1232" i="4"/>
  <c r="X1233" i="4"/>
  <c r="X1234" i="4"/>
  <c r="X1235" i="4"/>
  <c r="X1236" i="4"/>
  <c r="X1237" i="4"/>
  <c r="X1238" i="4"/>
  <c r="X1239" i="4"/>
  <c r="X1240" i="4"/>
  <c r="X1241" i="4"/>
  <c r="X1242" i="4"/>
  <c r="X1243" i="4"/>
  <c r="X1244" i="4"/>
  <c r="X1245" i="4"/>
  <c r="X1246" i="4"/>
  <c r="X1247" i="4"/>
  <c r="X1248" i="4"/>
  <c r="X1249" i="4"/>
  <c r="X1250" i="4"/>
  <c r="X1251" i="4"/>
  <c r="X1252" i="4"/>
  <c r="X1253" i="4"/>
  <c r="X1254" i="4"/>
  <c r="X1255" i="4"/>
  <c r="X1256" i="4"/>
  <c r="X1257" i="4"/>
  <c r="X1258" i="4"/>
  <c r="X1259" i="4"/>
  <c r="X1260" i="4"/>
  <c r="X1261" i="4"/>
  <c r="X1262" i="4"/>
  <c r="X1263" i="4"/>
  <c r="X1264" i="4"/>
  <c r="X1265" i="4"/>
  <c r="X1266" i="4"/>
  <c r="X1267" i="4"/>
  <c r="X1268" i="4"/>
  <c r="X1269" i="4"/>
  <c r="X1270" i="4"/>
  <c r="X1271" i="4"/>
  <c r="X1272" i="4"/>
  <c r="X1273" i="4"/>
  <c r="X1274" i="4"/>
  <c r="X1275" i="4"/>
  <c r="X1276" i="4"/>
  <c r="X1277" i="4"/>
  <c r="X1278" i="4"/>
  <c r="X1279" i="4"/>
  <c r="X1280" i="4"/>
  <c r="X1281" i="4"/>
  <c r="X1282" i="4"/>
  <c r="X1283" i="4"/>
  <c r="X1284" i="4"/>
  <c r="X1285" i="4"/>
  <c r="X1286" i="4"/>
  <c r="X1287" i="4"/>
  <c r="X1288" i="4"/>
  <c r="X1289" i="4"/>
  <c r="X1290" i="4"/>
  <c r="X1291" i="4"/>
  <c r="X1292" i="4"/>
  <c r="X1293" i="4"/>
  <c r="X1294" i="4"/>
  <c r="X1295" i="4"/>
  <c r="X1296" i="4"/>
  <c r="X1297" i="4"/>
  <c r="X1298" i="4"/>
  <c r="X1299" i="4"/>
  <c r="X1300" i="4"/>
  <c r="X1301" i="4"/>
  <c r="X1302" i="4"/>
  <c r="X1303" i="4"/>
  <c r="X1304" i="4"/>
  <c r="X1305" i="4"/>
  <c r="X1306" i="4"/>
  <c r="X1307" i="4"/>
  <c r="X1308" i="4"/>
  <c r="X1309" i="4"/>
  <c r="X1310" i="4"/>
  <c r="X1311" i="4"/>
  <c r="X1312" i="4"/>
  <c r="X1313" i="4"/>
  <c r="X1314" i="4"/>
  <c r="X1315" i="4"/>
  <c r="X1316" i="4"/>
  <c r="X1317" i="4"/>
  <c r="X1318" i="4"/>
  <c r="X1319" i="4"/>
  <c r="X1320" i="4"/>
  <c r="X1321" i="4"/>
  <c r="X1322" i="4"/>
  <c r="X1323" i="4"/>
  <c r="X1324" i="4"/>
  <c r="X1325" i="4"/>
  <c r="X1326" i="4"/>
  <c r="X1327" i="4"/>
  <c r="X1328" i="4"/>
  <c r="X1329" i="4"/>
  <c r="X1330" i="4"/>
  <c r="X1331" i="4"/>
  <c r="X1332" i="4"/>
  <c r="X1333" i="4"/>
  <c r="X1334" i="4"/>
  <c r="X1335" i="4"/>
  <c r="X1336" i="4"/>
  <c r="X1337" i="4"/>
  <c r="X1338" i="4"/>
  <c r="X1339" i="4"/>
  <c r="X1340" i="4"/>
  <c r="X1341" i="4"/>
  <c r="X1342" i="4"/>
  <c r="X1343" i="4"/>
  <c r="X1344" i="4"/>
  <c r="X1345" i="4"/>
  <c r="X1346" i="4"/>
  <c r="X1347" i="4"/>
  <c r="X1348" i="4"/>
  <c r="X1349" i="4"/>
  <c r="X1350" i="4"/>
  <c r="X1351" i="4"/>
  <c r="X1352" i="4"/>
  <c r="X1353" i="4"/>
  <c r="X1354" i="4"/>
  <c r="X1355" i="4"/>
  <c r="X1356" i="4"/>
  <c r="X1357" i="4"/>
  <c r="X1358" i="4"/>
  <c r="X1359" i="4"/>
  <c r="X1360" i="4"/>
  <c r="X1361" i="4"/>
  <c r="X1362" i="4"/>
  <c r="X1363" i="4"/>
  <c r="X1364" i="4"/>
  <c r="X1365" i="4"/>
  <c r="X1366" i="4"/>
  <c r="X1367" i="4"/>
  <c r="X1368" i="4"/>
  <c r="X1369" i="4"/>
  <c r="X1370" i="4"/>
  <c r="X1371" i="4"/>
  <c r="X1372" i="4"/>
  <c r="X1373" i="4"/>
  <c r="X1374" i="4"/>
  <c r="X1375" i="4"/>
  <c r="X1376" i="4"/>
  <c r="X1377" i="4"/>
  <c r="X1378" i="4"/>
  <c r="X1379" i="4"/>
  <c r="X1380" i="4"/>
  <c r="X1381" i="4"/>
  <c r="X1382" i="4"/>
  <c r="X1383" i="4"/>
  <c r="X1384" i="4"/>
  <c r="X1385" i="4"/>
  <c r="X1386" i="4"/>
  <c r="X1387" i="4"/>
  <c r="X1388" i="4"/>
  <c r="X1389" i="4"/>
  <c r="X1390" i="4"/>
  <c r="X1391" i="4"/>
  <c r="X1392" i="4"/>
  <c r="X1393" i="4"/>
  <c r="X1394" i="4"/>
  <c r="X1395" i="4"/>
  <c r="X1396" i="4"/>
  <c r="X1397" i="4"/>
  <c r="X1398" i="4"/>
  <c r="X1399" i="4"/>
  <c r="X1400" i="4"/>
  <c r="X1401" i="4"/>
  <c r="X1402" i="4"/>
  <c r="X1403" i="4"/>
  <c r="X1404" i="4"/>
  <c r="X1405" i="4"/>
  <c r="X1406" i="4"/>
  <c r="X1407" i="4"/>
  <c r="X1408" i="4"/>
  <c r="X1409" i="4"/>
  <c r="X1410" i="4"/>
  <c r="X1411" i="4"/>
  <c r="X1412" i="4"/>
  <c r="X1413" i="4"/>
  <c r="X1414" i="4"/>
  <c r="X1415" i="4"/>
  <c r="X1416" i="4"/>
  <c r="X1417" i="4"/>
  <c r="X1418" i="4"/>
  <c r="X1419" i="4"/>
  <c r="X1420" i="4"/>
  <c r="X1421" i="4"/>
  <c r="X1422" i="4"/>
  <c r="X1423" i="4"/>
  <c r="X1424" i="4"/>
  <c r="X1425" i="4"/>
  <c r="X1426" i="4"/>
  <c r="X1427" i="4"/>
  <c r="X1428" i="4"/>
  <c r="X1429" i="4"/>
  <c r="X1430" i="4"/>
  <c r="X1431" i="4"/>
  <c r="X1432" i="4"/>
  <c r="X1433" i="4"/>
  <c r="X1434" i="4"/>
  <c r="X1435" i="4"/>
  <c r="X1436" i="4"/>
  <c r="X1437" i="4"/>
  <c r="X1438" i="4"/>
  <c r="X1439" i="4"/>
  <c r="X1440" i="4"/>
  <c r="X1441" i="4"/>
  <c r="X1442" i="4"/>
  <c r="X1443" i="4"/>
  <c r="X1444" i="4"/>
  <c r="X1445" i="4"/>
  <c r="X1446" i="4"/>
  <c r="X1447" i="4"/>
  <c r="X1448" i="4"/>
  <c r="X1449" i="4"/>
  <c r="X1450" i="4"/>
  <c r="X1451" i="4"/>
  <c r="X1452" i="4"/>
  <c r="X1453" i="4"/>
  <c r="X1454" i="4"/>
  <c r="X1455" i="4"/>
  <c r="X1456" i="4"/>
  <c r="X1457" i="4"/>
  <c r="X1458" i="4"/>
  <c r="X1459" i="4"/>
  <c r="X1460" i="4"/>
  <c r="X1461" i="4"/>
  <c r="X1462" i="4"/>
  <c r="X1463" i="4"/>
  <c r="X1464" i="4"/>
  <c r="X1465" i="4"/>
  <c r="X1466" i="4"/>
  <c r="X1467" i="4"/>
  <c r="X1468" i="4"/>
  <c r="X1469" i="4"/>
  <c r="X1470" i="4"/>
  <c r="X1471" i="4"/>
  <c r="X1472" i="4"/>
  <c r="X1473" i="4"/>
  <c r="X1474" i="4"/>
  <c r="X1475" i="4"/>
  <c r="X1476" i="4"/>
  <c r="X1477" i="4"/>
  <c r="X1478" i="4"/>
  <c r="X1479" i="4"/>
  <c r="X1480" i="4"/>
  <c r="X1481" i="4"/>
  <c r="X1482" i="4"/>
  <c r="X1483" i="4"/>
  <c r="X1484" i="4"/>
  <c r="X1485" i="4"/>
  <c r="X1486" i="4"/>
  <c r="X1487" i="4"/>
  <c r="X1488" i="4"/>
  <c r="X1489" i="4"/>
  <c r="X1490" i="4"/>
  <c r="X1491" i="4"/>
  <c r="X1492" i="4"/>
  <c r="X1493" i="4"/>
  <c r="X1494" i="4"/>
  <c r="X1495" i="4"/>
  <c r="X1496" i="4"/>
  <c r="X1497" i="4"/>
  <c r="X1498" i="4"/>
  <c r="X1499" i="4"/>
  <c r="X1500" i="4"/>
  <c r="X1501" i="4"/>
  <c r="X1502" i="4"/>
  <c r="X1503" i="4"/>
  <c r="X1504" i="4"/>
  <c r="X1505" i="4"/>
  <c r="X1506" i="4"/>
  <c r="X1507" i="4"/>
  <c r="X1508" i="4"/>
  <c r="X1509" i="4"/>
  <c r="X1510" i="4"/>
  <c r="X1511" i="4"/>
  <c r="X1512" i="4"/>
  <c r="X1513" i="4"/>
  <c r="X1514" i="4"/>
  <c r="X1515" i="4"/>
  <c r="X1516" i="4"/>
  <c r="X1517" i="4"/>
  <c r="X1518" i="4"/>
  <c r="X1519" i="4"/>
  <c r="X1520" i="4"/>
  <c r="X1521" i="4"/>
  <c r="X1522" i="4"/>
  <c r="X1523" i="4"/>
  <c r="X1524" i="4"/>
  <c r="X1525" i="4"/>
  <c r="X1526" i="4"/>
  <c r="X1527" i="4"/>
  <c r="X1528" i="4"/>
  <c r="X1529" i="4"/>
  <c r="X1530" i="4"/>
  <c r="X1531" i="4"/>
  <c r="X1532" i="4"/>
  <c r="X1533" i="4"/>
  <c r="X1534" i="4"/>
  <c r="X1535" i="4"/>
  <c r="X1536" i="4"/>
  <c r="X1537" i="4"/>
  <c r="X1538" i="4"/>
  <c r="X1539" i="4"/>
  <c r="X1540" i="4"/>
  <c r="X1541" i="4"/>
  <c r="X1542" i="4"/>
  <c r="X1543" i="4"/>
  <c r="X1544" i="4"/>
  <c r="X1545" i="4"/>
  <c r="X1546" i="4"/>
  <c r="X1547" i="4"/>
  <c r="X1548" i="4"/>
  <c r="X1549" i="4"/>
  <c r="X1550" i="4"/>
  <c r="X1551" i="4"/>
  <c r="X1552" i="4"/>
  <c r="X1553" i="4"/>
  <c r="X1554" i="4"/>
  <c r="X1555" i="4"/>
  <c r="X1556" i="4"/>
  <c r="X1557" i="4"/>
  <c r="X1558" i="4"/>
  <c r="X1559" i="4"/>
  <c r="X1560" i="4"/>
  <c r="X1561" i="4"/>
  <c r="X1562" i="4"/>
  <c r="X1563" i="4"/>
  <c r="X1564" i="4"/>
  <c r="X1565" i="4"/>
  <c r="X1566" i="4"/>
  <c r="X1567" i="4"/>
  <c r="X1568" i="4"/>
  <c r="X1569" i="4"/>
  <c r="X1570" i="4"/>
  <c r="X1571" i="4"/>
  <c r="X1572" i="4"/>
  <c r="X1573" i="4"/>
  <c r="X1574" i="4"/>
  <c r="X1575" i="4"/>
  <c r="X1576" i="4"/>
  <c r="X1577" i="4"/>
  <c r="X1578" i="4"/>
  <c r="X1579" i="4"/>
  <c r="X1580" i="4"/>
  <c r="X1581" i="4"/>
  <c r="X1582" i="4"/>
  <c r="X1583" i="4"/>
  <c r="X1584" i="4"/>
  <c r="X1585" i="4"/>
  <c r="X1586" i="4"/>
  <c r="X1587" i="4"/>
  <c r="X1588" i="4"/>
  <c r="X1589" i="4"/>
  <c r="X1590" i="4"/>
  <c r="X1591" i="4"/>
  <c r="X1592" i="4"/>
  <c r="X1593" i="4"/>
  <c r="X1594" i="4"/>
  <c r="X1595" i="4"/>
  <c r="X1596" i="4"/>
  <c r="X1597" i="4"/>
  <c r="X1598" i="4"/>
  <c r="X1599" i="4"/>
  <c r="X1600" i="4"/>
  <c r="X1601" i="4"/>
  <c r="X1602" i="4"/>
  <c r="X1603" i="4"/>
  <c r="X1604" i="4"/>
  <c r="X1605" i="4"/>
  <c r="X1606" i="4"/>
  <c r="X1607" i="4"/>
  <c r="X1608" i="4"/>
  <c r="X1609" i="4"/>
  <c r="X1610" i="4"/>
  <c r="X1611" i="4"/>
  <c r="X1612" i="4"/>
  <c r="X1613" i="4"/>
  <c r="X1614" i="4"/>
  <c r="X1615" i="4"/>
  <c r="X1616" i="4"/>
  <c r="X1617" i="4"/>
  <c r="X1618" i="4"/>
  <c r="X1619" i="4"/>
  <c r="X1620" i="4"/>
  <c r="X1621" i="4"/>
  <c r="X1622" i="4"/>
  <c r="X1623" i="4"/>
  <c r="X1624" i="4"/>
  <c r="X1625" i="4"/>
  <c r="X1626" i="4"/>
  <c r="X1627" i="4"/>
  <c r="X1628" i="4"/>
  <c r="X1629" i="4"/>
  <c r="X1630" i="4"/>
  <c r="X1631" i="4"/>
  <c r="X1632" i="4"/>
  <c r="X1633" i="4"/>
  <c r="X1634" i="4"/>
  <c r="X1635" i="4"/>
  <c r="X1636" i="4"/>
  <c r="X1637" i="4"/>
  <c r="X1638" i="4"/>
  <c r="X1639" i="4"/>
  <c r="X1640" i="4"/>
  <c r="X1641" i="4"/>
  <c r="X1642" i="4"/>
  <c r="X1643" i="4"/>
  <c r="X1644" i="4"/>
  <c r="X1645" i="4"/>
  <c r="X1646" i="4"/>
  <c r="X1647" i="4"/>
  <c r="X1648" i="4"/>
  <c r="X1649" i="4"/>
  <c r="X1650" i="4"/>
  <c r="X1651" i="4"/>
  <c r="X1652" i="4"/>
  <c r="X1653" i="4"/>
  <c r="X1654" i="4"/>
  <c r="X1655" i="4"/>
  <c r="X1656" i="4"/>
  <c r="X1657" i="4"/>
  <c r="X1658" i="4"/>
  <c r="X1659" i="4"/>
  <c r="X1660" i="4"/>
  <c r="X1661" i="4"/>
  <c r="X1662" i="4"/>
  <c r="X1663" i="4"/>
  <c r="X1664" i="4"/>
  <c r="X1665" i="4"/>
  <c r="X1666" i="4"/>
  <c r="X1667" i="4"/>
  <c r="X1668" i="4"/>
  <c r="X1669" i="4"/>
  <c r="X1670" i="4"/>
  <c r="X1671" i="4"/>
  <c r="X1672" i="4"/>
  <c r="X1673" i="4"/>
  <c r="X1674" i="4"/>
  <c r="X1675" i="4"/>
  <c r="X1676" i="4"/>
  <c r="X1677" i="4"/>
  <c r="X1678" i="4"/>
  <c r="X1679" i="4"/>
  <c r="X1680" i="4"/>
  <c r="X1681" i="4"/>
  <c r="X1682" i="4"/>
  <c r="X1683" i="4"/>
  <c r="X1684" i="4"/>
  <c r="X1685" i="4"/>
  <c r="X1686" i="4"/>
  <c r="X1687" i="4"/>
  <c r="X1688" i="4"/>
  <c r="X1689" i="4"/>
  <c r="X1690" i="4"/>
  <c r="X1691" i="4"/>
  <c r="X1692" i="4"/>
  <c r="X1693" i="4"/>
  <c r="X1694" i="4"/>
  <c r="X1695" i="4"/>
  <c r="X1696" i="4"/>
  <c r="X1697" i="4"/>
  <c r="X1698" i="4"/>
  <c r="X1699" i="4"/>
  <c r="X1700" i="4"/>
  <c r="X1701" i="4"/>
  <c r="X1702" i="4"/>
  <c r="X1703" i="4"/>
  <c r="X1704" i="4"/>
  <c r="X1705" i="4"/>
  <c r="X1706" i="4"/>
  <c r="X1707" i="4"/>
  <c r="X1708" i="4"/>
  <c r="X1709" i="4"/>
  <c r="X1710" i="4"/>
  <c r="X1711" i="4"/>
  <c r="X1712" i="4"/>
  <c r="X1713" i="4"/>
  <c r="X1714" i="4"/>
  <c r="X1715" i="4"/>
  <c r="X1716" i="4"/>
  <c r="X1717" i="4"/>
  <c r="X1718" i="4"/>
  <c r="X1719" i="4"/>
  <c r="X1720" i="4"/>
  <c r="X1721" i="4"/>
  <c r="X1722" i="4"/>
  <c r="X1723" i="4"/>
  <c r="X1724" i="4"/>
  <c r="X1725" i="4"/>
  <c r="X1726" i="4"/>
  <c r="X1727" i="4"/>
  <c r="X1728" i="4"/>
  <c r="X1729" i="4"/>
  <c r="X1730" i="4"/>
  <c r="X1731" i="4"/>
  <c r="X1732" i="4"/>
  <c r="X1733" i="4"/>
  <c r="X1734" i="4"/>
  <c r="X1735" i="4"/>
  <c r="X1736" i="4"/>
  <c r="X1737" i="4"/>
  <c r="X1738" i="4"/>
  <c r="X1739" i="4"/>
  <c r="X1740" i="4"/>
  <c r="X1741" i="4"/>
  <c r="X1742" i="4"/>
  <c r="X1743" i="4"/>
  <c r="X1744" i="4"/>
  <c r="X1745" i="4"/>
  <c r="X1746" i="4"/>
  <c r="X1747" i="4"/>
  <c r="X1748" i="4"/>
  <c r="X1749" i="4"/>
  <c r="X1750" i="4"/>
  <c r="X1751" i="4"/>
  <c r="X1752" i="4"/>
  <c r="X1753" i="4"/>
  <c r="X1754" i="4"/>
  <c r="X1755" i="4"/>
  <c r="X1756" i="4"/>
  <c r="X1757" i="4"/>
  <c r="X1758" i="4"/>
  <c r="X1759" i="4"/>
  <c r="X1760" i="4"/>
  <c r="X1761" i="4"/>
  <c r="X1762" i="4"/>
  <c r="X1763" i="4"/>
  <c r="X1764" i="4"/>
  <c r="X1765" i="4"/>
  <c r="X1766" i="4"/>
  <c r="X1767" i="4"/>
  <c r="X1768" i="4"/>
  <c r="X1769" i="4"/>
  <c r="X1770" i="4"/>
  <c r="X1771" i="4"/>
  <c r="X1772" i="4"/>
  <c r="X1773" i="4"/>
  <c r="X1774" i="4"/>
  <c r="X1775" i="4"/>
  <c r="X1776" i="4"/>
  <c r="X1777" i="4"/>
  <c r="X1778" i="4"/>
  <c r="X1779" i="4"/>
  <c r="X1780" i="4"/>
  <c r="X1781" i="4"/>
  <c r="X1782" i="4"/>
  <c r="X1783" i="4"/>
  <c r="X1784" i="4"/>
  <c r="X1785" i="4"/>
  <c r="X1786" i="4"/>
  <c r="X1787" i="4"/>
  <c r="X1788" i="4"/>
  <c r="X1789" i="4"/>
  <c r="X1790" i="4"/>
  <c r="X1791" i="4"/>
  <c r="X1792" i="4"/>
  <c r="X1793" i="4"/>
  <c r="X1794" i="4"/>
  <c r="X1795" i="4"/>
  <c r="X1796" i="4"/>
  <c r="X1797" i="4"/>
  <c r="X1798" i="4"/>
  <c r="X1799" i="4"/>
  <c r="X1800" i="4"/>
  <c r="X1801" i="4"/>
  <c r="X1802" i="4"/>
  <c r="X1803" i="4"/>
  <c r="X1804" i="4"/>
  <c r="X1805" i="4"/>
  <c r="X1806" i="4"/>
  <c r="X1807" i="4"/>
  <c r="X1808" i="4"/>
  <c r="X1809" i="4"/>
  <c r="X1810" i="4"/>
  <c r="X1811" i="4"/>
  <c r="X1812" i="4"/>
  <c r="X1813" i="4"/>
  <c r="X1814" i="4"/>
  <c r="X1815" i="4"/>
  <c r="X1816" i="4"/>
  <c r="X1817" i="4"/>
  <c r="X1818" i="4"/>
  <c r="X1819" i="4"/>
  <c r="X1820" i="4"/>
  <c r="X1821" i="4"/>
  <c r="X1822" i="4"/>
  <c r="X1823" i="4"/>
  <c r="X1824" i="4"/>
  <c r="X1825" i="4"/>
  <c r="X1826" i="4"/>
  <c r="X1827" i="4"/>
  <c r="X1828" i="4"/>
  <c r="X1829" i="4"/>
  <c r="X1830" i="4"/>
  <c r="X1831" i="4"/>
  <c r="X1832" i="4"/>
  <c r="X1833" i="4"/>
  <c r="X1834" i="4"/>
  <c r="X1835" i="4"/>
  <c r="X1836" i="4"/>
  <c r="X1837" i="4"/>
  <c r="X1838" i="4"/>
  <c r="X1839" i="4"/>
  <c r="X1840" i="4"/>
  <c r="X1841" i="4"/>
  <c r="X1842" i="4"/>
  <c r="X1843" i="4"/>
  <c r="X1844" i="4"/>
  <c r="X1845" i="4"/>
  <c r="X1846" i="4"/>
  <c r="X1847" i="4"/>
  <c r="X1848" i="4"/>
  <c r="X1849" i="4"/>
  <c r="X1850" i="4"/>
  <c r="X1851" i="4"/>
  <c r="X46" i="4"/>
  <c r="W1492" i="4"/>
  <c r="W1493" i="4"/>
  <c r="W1494" i="4"/>
  <c r="W1495" i="4"/>
  <c r="W1496" i="4"/>
  <c r="W1497" i="4"/>
  <c r="W1498" i="4"/>
  <c r="W1499" i="4"/>
  <c r="W1500" i="4"/>
  <c r="W1501" i="4"/>
  <c r="W1502" i="4"/>
  <c r="W1503" i="4"/>
  <c r="W1504" i="4"/>
  <c r="W1505" i="4"/>
  <c r="W1506" i="4"/>
  <c r="W1507" i="4"/>
  <c r="W1508" i="4"/>
  <c r="W1509" i="4"/>
  <c r="W1510" i="4"/>
  <c r="W1511" i="4"/>
  <c r="W1512" i="4"/>
  <c r="W1513" i="4"/>
  <c r="W1514" i="4"/>
  <c r="W1515" i="4"/>
  <c r="W1516" i="4"/>
  <c r="W1517" i="4"/>
  <c r="W1518" i="4"/>
  <c r="W1519" i="4"/>
  <c r="W1520" i="4"/>
  <c r="W1521" i="4"/>
  <c r="W1522" i="4"/>
  <c r="W1523" i="4"/>
  <c r="W1524" i="4"/>
  <c r="W1525" i="4"/>
  <c r="W1526" i="4"/>
  <c r="W1527" i="4"/>
  <c r="W1528" i="4"/>
  <c r="W1529" i="4"/>
  <c r="W1530" i="4"/>
  <c r="W1531" i="4"/>
  <c r="W1532" i="4"/>
  <c r="W1533" i="4"/>
  <c r="W1534" i="4"/>
  <c r="W1535" i="4"/>
  <c r="W1536" i="4"/>
  <c r="W1537" i="4"/>
  <c r="W1538" i="4"/>
  <c r="W1539" i="4"/>
  <c r="W1540" i="4"/>
  <c r="W1541" i="4"/>
  <c r="W1542" i="4"/>
  <c r="W1543" i="4"/>
  <c r="W1544" i="4"/>
  <c r="W1545" i="4"/>
  <c r="W1546" i="4"/>
  <c r="W1547" i="4"/>
  <c r="W1548" i="4"/>
  <c r="W1549" i="4"/>
  <c r="W1550" i="4"/>
  <c r="W1551" i="4"/>
  <c r="W1552" i="4"/>
  <c r="W1553" i="4"/>
  <c r="W1554" i="4"/>
  <c r="W1555" i="4"/>
  <c r="W1556" i="4"/>
  <c r="W1557" i="4"/>
  <c r="W1558" i="4"/>
  <c r="W1559" i="4"/>
  <c r="W1560" i="4"/>
  <c r="W1561" i="4"/>
  <c r="W1562" i="4"/>
  <c r="W1563" i="4"/>
  <c r="W1564" i="4"/>
  <c r="W1565" i="4"/>
  <c r="W1566" i="4"/>
  <c r="W1567" i="4"/>
  <c r="W1568" i="4"/>
  <c r="W1569" i="4"/>
  <c r="W1570" i="4"/>
  <c r="W1571" i="4"/>
  <c r="W1572" i="4"/>
  <c r="W1573" i="4"/>
  <c r="W1574" i="4"/>
  <c r="W1575" i="4"/>
  <c r="W1576" i="4"/>
  <c r="W1577" i="4"/>
  <c r="W1578" i="4"/>
  <c r="W1579" i="4"/>
  <c r="W1580" i="4"/>
  <c r="W1581" i="4"/>
  <c r="W1582" i="4"/>
  <c r="W1583" i="4"/>
  <c r="W1584" i="4"/>
  <c r="W1585" i="4"/>
  <c r="W1586" i="4"/>
  <c r="W1587" i="4"/>
  <c r="W1588" i="4"/>
  <c r="W1589" i="4"/>
  <c r="W1590" i="4"/>
  <c r="W1591" i="4"/>
  <c r="W1592" i="4"/>
  <c r="W1593" i="4"/>
  <c r="W1594" i="4"/>
  <c r="W1595" i="4"/>
  <c r="W1596" i="4"/>
  <c r="W1597" i="4"/>
  <c r="W1598" i="4"/>
  <c r="W1599" i="4"/>
  <c r="W1600" i="4"/>
  <c r="W1601" i="4"/>
  <c r="W1602" i="4"/>
  <c r="W1603" i="4"/>
  <c r="W1604" i="4"/>
  <c r="W1605" i="4"/>
  <c r="W1606" i="4"/>
  <c r="W1607" i="4"/>
  <c r="W1608" i="4"/>
  <c r="W1609" i="4"/>
  <c r="W1610" i="4"/>
  <c r="W1611" i="4"/>
  <c r="W1612" i="4"/>
  <c r="W1613" i="4"/>
  <c r="W1614" i="4"/>
  <c r="W1615" i="4"/>
  <c r="W1616" i="4"/>
  <c r="W1617" i="4"/>
  <c r="W1618" i="4"/>
  <c r="W1619" i="4"/>
  <c r="W1620" i="4"/>
  <c r="W1621" i="4"/>
  <c r="W1622" i="4"/>
  <c r="W1623" i="4"/>
  <c r="W1624" i="4"/>
  <c r="W1625" i="4"/>
  <c r="W1626" i="4"/>
  <c r="W1627" i="4"/>
  <c r="W1628" i="4"/>
  <c r="W1629" i="4"/>
  <c r="W1630" i="4"/>
  <c r="W1631" i="4"/>
  <c r="W1632" i="4"/>
  <c r="W1633" i="4"/>
  <c r="W1634" i="4"/>
  <c r="W1635" i="4"/>
  <c r="W1636" i="4"/>
  <c r="W1637" i="4"/>
  <c r="W1638" i="4"/>
  <c r="W1639" i="4"/>
  <c r="W1640" i="4"/>
  <c r="W1641" i="4"/>
  <c r="W1642" i="4"/>
  <c r="W1643" i="4"/>
  <c r="W1644" i="4"/>
  <c r="W1645" i="4"/>
  <c r="W1646" i="4"/>
  <c r="W1647" i="4"/>
  <c r="W1648" i="4"/>
  <c r="W1649" i="4"/>
  <c r="W1650" i="4"/>
  <c r="W1651" i="4"/>
  <c r="W1652" i="4"/>
  <c r="W1653" i="4"/>
  <c r="W1654" i="4"/>
  <c r="W1655" i="4"/>
  <c r="W1656" i="4"/>
  <c r="W1657" i="4"/>
  <c r="W1658" i="4"/>
  <c r="W1659" i="4"/>
  <c r="W1660" i="4"/>
  <c r="W1661" i="4"/>
  <c r="W1662" i="4"/>
  <c r="W1663" i="4"/>
  <c r="W1664" i="4"/>
  <c r="W1665" i="4"/>
  <c r="W1666" i="4"/>
  <c r="W1667" i="4"/>
  <c r="W1668" i="4"/>
  <c r="W1669" i="4"/>
  <c r="W1670" i="4"/>
  <c r="W1671" i="4"/>
  <c r="W1672" i="4"/>
  <c r="W1673" i="4"/>
  <c r="W1674" i="4"/>
  <c r="W1675" i="4"/>
  <c r="W1676" i="4"/>
  <c r="W1677" i="4"/>
  <c r="W1678" i="4"/>
  <c r="W1679" i="4"/>
  <c r="W1680" i="4"/>
  <c r="W1681" i="4"/>
  <c r="W1682" i="4"/>
  <c r="W1683" i="4"/>
  <c r="W1684" i="4"/>
  <c r="W1685" i="4"/>
  <c r="W1686" i="4"/>
  <c r="W1687" i="4"/>
  <c r="W1688" i="4"/>
  <c r="W1689" i="4"/>
  <c r="W1690" i="4"/>
  <c r="W1691" i="4"/>
  <c r="W1692" i="4"/>
  <c r="W1693" i="4"/>
  <c r="W1694" i="4"/>
  <c r="W1695" i="4"/>
  <c r="W1696" i="4"/>
  <c r="W1697" i="4"/>
  <c r="W1698" i="4"/>
  <c r="W1699" i="4"/>
  <c r="W1700" i="4"/>
  <c r="W1701" i="4"/>
  <c r="W1702" i="4"/>
  <c r="W1703" i="4"/>
  <c r="W1704" i="4"/>
  <c r="W1705" i="4"/>
  <c r="W1706" i="4"/>
  <c r="W1707" i="4"/>
  <c r="W1708" i="4"/>
  <c r="W1709" i="4"/>
  <c r="W1710" i="4"/>
  <c r="W1711" i="4"/>
  <c r="W1712" i="4"/>
  <c r="W1713" i="4"/>
  <c r="W1714" i="4"/>
  <c r="W1715" i="4"/>
  <c r="W1716" i="4"/>
  <c r="W1717" i="4"/>
  <c r="W1718" i="4"/>
  <c r="W1719" i="4"/>
  <c r="W1720" i="4"/>
  <c r="W1721" i="4"/>
  <c r="W1722" i="4"/>
  <c r="W1723" i="4"/>
  <c r="W1724" i="4"/>
  <c r="W1725" i="4"/>
  <c r="W1726" i="4"/>
  <c r="W1727" i="4"/>
  <c r="W1728" i="4"/>
  <c r="W1729" i="4"/>
  <c r="W1730" i="4"/>
  <c r="W1731" i="4"/>
  <c r="W1732" i="4"/>
  <c r="W1733" i="4"/>
  <c r="W1734" i="4"/>
  <c r="W1735" i="4"/>
  <c r="W1736" i="4"/>
  <c r="W1737" i="4"/>
  <c r="W1738" i="4"/>
  <c r="W1739" i="4"/>
  <c r="W1740" i="4"/>
  <c r="W1741" i="4"/>
  <c r="W1742" i="4"/>
  <c r="W1743" i="4"/>
  <c r="W1744" i="4"/>
  <c r="W1745" i="4"/>
  <c r="W1746" i="4"/>
  <c r="W1747" i="4"/>
  <c r="W1748" i="4"/>
  <c r="W1749" i="4"/>
  <c r="W1750" i="4"/>
  <c r="W1751" i="4"/>
  <c r="W1752" i="4"/>
  <c r="W1753" i="4"/>
  <c r="W1754" i="4"/>
  <c r="W1755" i="4"/>
  <c r="W1756" i="4"/>
  <c r="W1757" i="4"/>
  <c r="W1758" i="4"/>
  <c r="W1759" i="4"/>
  <c r="W1760" i="4"/>
  <c r="W1761" i="4"/>
  <c r="W1762" i="4"/>
  <c r="W1763" i="4"/>
  <c r="W1764" i="4"/>
  <c r="W1765" i="4"/>
  <c r="W1766" i="4"/>
  <c r="W1767" i="4"/>
  <c r="W1768" i="4"/>
  <c r="W1769" i="4"/>
  <c r="W1770" i="4"/>
  <c r="W1771" i="4"/>
  <c r="W1772" i="4"/>
  <c r="W1773" i="4"/>
  <c r="W1774" i="4"/>
  <c r="W1775" i="4"/>
  <c r="W1776" i="4"/>
  <c r="W1777" i="4"/>
  <c r="W1778" i="4"/>
  <c r="W1779" i="4"/>
  <c r="W1780" i="4"/>
  <c r="W1781" i="4"/>
  <c r="W1782" i="4"/>
  <c r="W1783" i="4"/>
  <c r="W1784" i="4"/>
  <c r="W1785" i="4"/>
  <c r="W1786" i="4"/>
  <c r="W1787" i="4"/>
  <c r="W1788" i="4"/>
  <c r="W1789" i="4"/>
  <c r="W1790" i="4"/>
  <c r="W1791" i="4"/>
  <c r="W1792" i="4"/>
  <c r="W1793" i="4"/>
  <c r="W1794" i="4"/>
  <c r="W1795" i="4"/>
  <c r="W1796" i="4"/>
  <c r="W1797" i="4"/>
  <c r="W1798" i="4"/>
  <c r="W1799" i="4"/>
  <c r="W1800" i="4"/>
  <c r="W1801" i="4"/>
  <c r="W1802" i="4"/>
  <c r="W1803" i="4"/>
  <c r="W1804" i="4"/>
  <c r="W1805" i="4"/>
  <c r="W1806" i="4"/>
  <c r="W1807" i="4"/>
  <c r="W1808" i="4"/>
  <c r="W1809" i="4"/>
  <c r="W1810" i="4"/>
  <c r="W1811" i="4"/>
  <c r="W1812" i="4"/>
  <c r="W1813" i="4"/>
  <c r="W1814" i="4"/>
  <c r="W1815" i="4"/>
  <c r="W1816" i="4"/>
  <c r="W1817" i="4"/>
  <c r="W1818" i="4"/>
  <c r="W1819" i="4"/>
  <c r="W1820" i="4"/>
  <c r="W1821" i="4"/>
  <c r="W1822" i="4"/>
  <c r="W1823" i="4"/>
  <c r="W1824" i="4"/>
  <c r="W1825" i="4"/>
  <c r="W1826" i="4"/>
  <c r="W1827" i="4"/>
  <c r="W1828" i="4"/>
  <c r="W1829" i="4"/>
  <c r="W1830" i="4"/>
  <c r="W1831" i="4"/>
  <c r="W1832" i="4"/>
  <c r="W1833" i="4"/>
  <c r="W1834" i="4"/>
  <c r="W1835" i="4"/>
  <c r="W1836" i="4"/>
  <c r="W1837" i="4"/>
  <c r="W1838" i="4"/>
  <c r="W1839" i="4"/>
  <c r="W1840" i="4"/>
  <c r="W1841" i="4"/>
  <c r="W1842" i="4"/>
  <c r="W1843" i="4"/>
  <c r="W1844" i="4"/>
  <c r="W1845" i="4"/>
  <c r="W1846" i="4"/>
  <c r="W1847" i="4"/>
  <c r="W1848" i="4"/>
  <c r="W1849" i="4"/>
  <c r="W1850" i="4"/>
  <c r="W1851" i="4"/>
  <c r="W1490" i="4"/>
  <c r="W1491" i="4"/>
  <c r="W1489" i="4"/>
  <c r="W1128" i="4"/>
  <c r="W1129" i="4"/>
  <c r="W1130" i="4"/>
  <c r="W1131" i="4"/>
  <c r="W1132" i="4"/>
  <c r="W1133" i="4"/>
  <c r="W1134" i="4"/>
  <c r="W1135" i="4"/>
  <c r="W1136" i="4"/>
  <c r="W1137" i="4"/>
  <c r="W1138" i="4"/>
  <c r="W1139" i="4"/>
  <c r="W1140" i="4"/>
  <c r="W1141" i="4"/>
  <c r="W1142" i="4"/>
  <c r="W1143" i="4"/>
  <c r="W1144" i="4"/>
  <c r="W1145" i="4"/>
  <c r="W1146" i="4"/>
  <c r="W1147" i="4"/>
  <c r="W1148" i="4"/>
  <c r="W1149" i="4"/>
  <c r="W1150" i="4"/>
  <c r="W1151" i="4"/>
  <c r="W1152" i="4"/>
  <c r="W1153" i="4"/>
  <c r="W1154" i="4"/>
  <c r="W1155" i="4"/>
  <c r="W1156" i="4"/>
  <c r="W1157" i="4"/>
  <c r="W1158" i="4"/>
  <c r="W1159" i="4"/>
  <c r="W1160" i="4"/>
  <c r="W1161" i="4"/>
  <c r="W1162" i="4"/>
  <c r="W1163" i="4"/>
  <c r="W1164" i="4"/>
  <c r="W1165" i="4"/>
  <c r="W1166" i="4"/>
  <c r="W1167" i="4"/>
  <c r="W1168" i="4"/>
  <c r="W1169" i="4"/>
  <c r="W1170" i="4"/>
  <c r="W1171" i="4"/>
  <c r="W1172" i="4"/>
  <c r="W1173" i="4"/>
  <c r="W1174" i="4"/>
  <c r="W1175" i="4"/>
  <c r="W1176" i="4"/>
  <c r="W1177" i="4"/>
  <c r="W1178" i="4"/>
  <c r="W1179" i="4"/>
  <c r="W1180" i="4"/>
  <c r="W1181" i="4"/>
  <c r="W1182" i="4"/>
  <c r="W1183" i="4"/>
  <c r="W1184" i="4"/>
  <c r="W1185" i="4"/>
  <c r="W1186" i="4"/>
  <c r="W1187" i="4"/>
  <c r="W1188" i="4"/>
  <c r="W1189" i="4"/>
  <c r="W1190" i="4"/>
  <c r="W1191" i="4"/>
  <c r="W1192" i="4"/>
  <c r="W1193" i="4"/>
  <c r="W1194" i="4"/>
  <c r="W1195" i="4"/>
  <c r="W1196" i="4"/>
  <c r="W1197" i="4"/>
  <c r="W1198" i="4"/>
  <c r="W1199" i="4"/>
  <c r="W1200" i="4"/>
  <c r="W1201" i="4"/>
  <c r="W1202" i="4"/>
  <c r="W1203" i="4"/>
  <c r="W1204" i="4"/>
  <c r="W1205" i="4"/>
  <c r="W1206" i="4"/>
  <c r="W1207" i="4"/>
  <c r="W1208" i="4"/>
  <c r="W1209" i="4"/>
  <c r="W1210" i="4"/>
  <c r="W1211" i="4"/>
  <c r="W1212" i="4"/>
  <c r="W1213" i="4"/>
  <c r="W1214" i="4"/>
  <c r="W1215" i="4"/>
  <c r="W1216" i="4"/>
  <c r="W1217" i="4"/>
  <c r="W1218" i="4"/>
  <c r="W1219" i="4"/>
  <c r="W1220" i="4"/>
  <c r="W1221" i="4"/>
  <c r="W1222" i="4"/>
  <c r="W1223" i="4"/>
  <c r="W1224" i="4"/>
  <c r="W1225" i="4"/>
  <c r="W1226" i="4"/>
  <c r="W1227" i="4"/>
  <c r="W1228" i="4"/>
  <c r="W1229" i="4"/>
  <c r="W1230" i="4"/>
  <c r="W1231" i="4"/>
  <c r="W1232" i="4"/>
  <c r="W1233" i="4"/>
  <c r="W1234" i="4"/>
  <c r="W1235" i="4"/>
  <c r="W1236" i="4"/>
  <c r="W1237" i="4"/>
  <c r="W1238" i="4"/>
  <c r="W1239" i="4"/>
  <c r="W1240" i="4"/>
  <c r="W1241" i="4"/>
  <c r="W1242" i="4"/>
  <c r="W1243" i="4"/>
  <c r="W1244" i="4"/>
  <c r="W1245" i="4"/>
  <c r="W1246" i="4"/>
  <c r="W1247" i="4"/>
  <c r="W1248" i="4"/>
  <c r="W1249" i="4"/>
  <c r="W1250" i="4"/>
  <c r="W1251" i="4"/>
  <c r="W1252" i="4"/>
  <c r="W1253" i="4"/>
  <c r="W1254" i="4"/>
  <c r="W1255" i="4"/>
  <c r="W1256" i="4"/>
  <c r="W1257" i="4"/>
  <c r="W1258" i="4"/>
  <c r="W1259" i="4"/>
  <c r="W1260" i="4"/>
  <c r="W1261" i="4"/>
  <c r="W1262" i="4"/>
  <c r="W1263" i="4"/>
  <c r="W1264" i="4"/>
  <c r="W1265" i="4"/>
  <c r="W1266" i="4"/>
  <c r="W1267" i="4"/>
  <c r="W1268" i="4"/>
  <c r="W1269" i="4"/>
  <c r="W1270" i="4"/>
  <c r="W1271" i="4"/>
  <c r="W1272" i="4"/>
  <c r="W1273" i="4"/>
  <c r="W1274" i="4"/>
  <c r="W1275" i="4"/>
  <c r="W1276" i="4"/>
  <c r="W1277" i="4"/>
  <c r="W1278" i="4"/>
  <c r="W1279" i="4"/>
  <c r="W1280" i="4"/>
  <c r="W1281" i="4"/>
  <c r="W1282" i="4"/>
  <c r="W1283" i="4"/>
  <c r="W1284" i="4"/>
  <c r="W1285" i="4"/>
  <c r="W1286" i="4"/>
  <c r="W1287" i="4"/>
  <c r="W1288" i="4"/>
  <c r="W1289" i="4"/>
  <c r="W1290" i="4"/>
  <c r="W1291" i="4"/>
  <c r="W1292" i="4"/>
  <c r="W1293" i="4"/>
  <c r="W1294" i="4"/>
  <c r="W1295" i="4"/>
  <c r="W1296" i="4"/>
  <c r="W1297" i="4"/>
  <c r="W1298" i="4"/>
  <c r="W1299" i="4"/>
  <c r="W1300" i="4"/>
  <c r="W1301" i="4"/>
  <c r="W1302" i="4"/>
  <c r="W1303" i="4"/>
  <c r="W1304" i="4"/>
  <c r="W1305" i="4"/>
  <c r="W1306" i="4"/>
  <c r="W1307" i="4"/>
  <c r="W1308" i="4"/>
  <c r="W1309" i="4"/>
  <c r="W1310" i="4"/>
  <c r="W1311" i="4"/>
  <c r="W1312" i="4"/>
  <c r="W1313" i="4"/>
  <c r="W1314" i="4"/>
  <c r="W1315" i="4"/>
  <c r="W1316" i="4"/>
  <c r="W1317" i="4"/>
  <c r="W1318" i="4"/>
  <c r="W1319" i="4"/>
  <c r="W1320" i="4"/>
  <c r="W1321" i="4"/>
  <c r="W1322" i="4"/>
  <c r="W1323" i="4"/>
  <c r="W1324" i="4"/>
  <c r="W1325" i="4"/>
  <c r="W1326" i="4"/>
  <c r="W1327" i="4"/>
  <c r="W1328" i="4"/>
  <c r="W1329" i="4"/>
  <c r="W1330" i="4"/>
  <c r="W1331" i="4"/>
  <c r="W1332" i="4"/>
  <c r="W1333" i="4"/>
  <c r="W1334" i="4"/>
  <c r="W1335" i="4"/>
  <c r="W1336" i="4"/>
  <c r="W1337" i="4"/>
  <c r="W1338" i="4"/>
  <c r="W1339" i="4"/>
  <c r="W1340" i="4"/>
  <c r="W1341" i="4"/>
  <c r="W1342" i="4"/>
  <c r="W1343" i="4"/>
  <c r="W1344" i="4"/>
  <c r="W1345" i="4"/>
  <c r="W1346" i="4"/>
  <c r="W1347" i="4"/>
  <c r="W1348" i="4"/>
  <c r="W1349" i="4"/>
  <c r="W1350" i="4"/>
  <c r="W1351" i="4"/>
  <c r="W1352" i="4"/>
  <c r="W1353" i="4"/>
  <c r="W1354" i="4"/>
  <c r="W1355" i="4"/>
  <c r="W1356" i="4"/>
  <c r="W1357" i="4"/>
  <c r="W1358" i="4"/>
  <c r="W1359" i="4"/>
  <c r="W1360" i="4"/>
  <c r="W1361" i="4"/>
  <c r="W1362" i="4"/>
  <c r="W1363" i="4"/>
  <c r="W1364" i="4"/>
  <c r="W1365" i="4"/>
  <c r="W1366" i="4"/>
  <c r="W1367" i="4"/>
  <c r="W1368" i="4"/>
  <c r="W1369" i="4"/>
  <c r="W1370" i="4"/>
  <c r="W1371" i="4"/>
  <c r="W1372" i="4"/>
  <c r="W1373" i="4"/>
  <c r="W1374" i="4"/>
  <c r="W1375" i="4"/>
  <c r="W1376" i="4"/>
  <c r="W1377" i="4"/>
  <c r="W1378" i="4"/>
  <c r="W1379" i="4"/>
  <c r="W1380" i="4"/>
  <c r="W1381" i="4"/>
  <c r="W1382" i="4"/>
  <c r="W1383" i="4"/>
  <c r="W1384" i="4"/>
  <c r="W1385" i="4"/>
  <c r="W1386" i="4"/>
  <c r="W1387" i="4"/>
  <c r="W1388" i="4"/>
  <c r="W1389" i="4"/>
  <c r="W1390" i="4"/>
  <c r="W1391" i="4"/>
  <c r="W1392" i="4"/>
  <c r="W1393" i="4"/>
  <c r="W1394" i="4"/>
  <c r="W1395" i="4"/>
  <c r="W1396" i="4"/>
  <c r="W1397" i="4"/>
  <c r="W1398" i="4"/>
  <c r="W1399" i="4"/>
  <c r="W1400" i="4"/>
  <c r="W1401" i="4"/>
  <c r="W1402" i="4"/>
  <c r="W1403" i="4"/>
  <c r="W1404" i="4"/>
  <c r="W1405" i="4"/>
  <c r="W1406" i="4"/>
  <c r="W1407" i="4"/>
  <c r="W1408" i="4"/>
  <c r="W1409" i="4"/>
  <c r="W1410" i="4"/>
  <c r="W1411" i="4"/>
  <c r="W1412" i="4"/>
  <c r="W1413" i="4"/>
  <c r="W1414" i="4"/>
  <c r="W1415" i="4"/>
  <c r="W1416" i="4"/>
  <c r="W1417" i="4"/>
  <c r="W1418" i="4"/>
  <c r="W1419" i="4"/>
  <c r="W1420" i="4"/>
  <c r="W1421" i="4"/>
  <c r="W1422" i="4"/>
  <c r="W1423" i="4"/>
  <c r="W1424" i="4"/>
  <c r="W1425" i="4"/>
  <c r="W1426" i="4"/>
  <c r="W1427" i="4"/>
  <c r="W1428" i="4"/>
  <c r="W1429" i="4"/>
  <c r="W1430" i="4"/>
  <c r="W1431" i="4"/>
  <c r="W1432" i="4"/>
  <c r="W1433" i="4"/>
  <c r="W1434" i="4"/>
  <c r="W1435" i="4"/>
  <c r="W1436" i="4"/>
  <c r="W1437" i="4"/>
  <c r="W1438" i="4"/>
  <c r="W1439" i="4"/>
  <c r="W1440" i="4"/>
  <c r="W1441" i="4"/>
  <c r="W1442" i="4"/>
  <c r="W1443" i="4"/>
  <c r="W1444" i="4"/>
  <c r="W1445" i="4"/>
  <c r="W1446" i="4"/>
  <c r="W1447" i="4"/>
  <c r="W1448" i="4"/>
  <c r="W1449" i="4"/>
  <c r="W1450" i="4"/>
  <c r="W1451" i="4"/>
  <c r="W1452" i="4"/>
  <c r="W1453" i="4"/>
  <c r="W1454" i="4"/>
  <c r="W1455" i="4"/>
  <c r="W1456" i="4"/>
  <c r="W1457" i="4"/>
  <c r="W1458" i="4"/>
  <c r="W1459" i="4"/>
  <c r="W1460" i="4"/>
  <c r="W1461" i="4"/>
  <c r="W1462" i="4"/>
  <c r="W1463" i="4"/>
  <c r="W1464" i="4"/>
  <c r="W1465" i="4"/>
  <c r="W1466" i="4"/>
  <c r="W1467" i="4"/>
  <c r="W1468" i="4"/>
  <c r="W1469" i="4"/>
  <c r="W1470" i="4"/>
  <c r="W1471" i="4"/>
  <c r="W1472" i="4"/>
  <c r="W1473" i="4"/>
  <c r="W1474" i="4"/>
  <c r="W1475" i="4"/>
  <c r="W1476" i="4"/>
  <c r="W1477" i="4"/>
  <c r="W1478" i="4"/>
  <c r="W1479" i="4"/>
  <c r="W1480" i="4"/>
  <c r="W1481" i="4"/>
  <c r="W1482" i="4"/>
  <c r="W1483" i="4"/>
  <c r="W1484" i="4"/>
  <c r="W1485" i="4"/>
  <c r="W1125" i="4"/>
  <c r="W1126" i="4"/>
  <c r="W1127" i="4"/>
  <c r="W1124" i="4"/>
  <c r="W1123" i="4"/>
  <c r="W762" i="4"/>
  <c r="W763" i="4"/>
  <c r="W764" i="4"/>
  <c r="W765" i="4"/>
  <c r="W766" i="4"/>
  <c r="W767" i="4"/>
  <c r="W768" i="4"/>
  <c r="W769" i="4"/>
  <c r="W770" i="4"/>
  <c r="W771" i="4"/>
  <c r="W772" i="4"/>
  <c r="W773" i="4"/>
  <c r="W774" i="4"/>
  <c r="W775" i="4"/>
  <c r="W776" i="4"/>
  <c r="W777" i="4"/>
  <c r="W778" i="4"/>
  <c r="W779" i="4"/>
  <c r="W780" i="4"/>
  <c r="W781" i="4"/>
  <c r="W782" i="4"/>
  <c r="W783" i="4"/>
  <c r="W784" i="4"/>
  <c r="W785" i="4"/>
  <c r="W786" i="4"/>
  <c r="W787" i="4"/>
  <c r="W788" i="4"/>
  <c r="W789" i="4"/>
  <c r="W790" i="4"/>
  <c r="W791" i="4"/>
  <c r="W792" i="4"/>
  <c r="W793" i="4"/>
  <c r="W794" i="4"/>
  <c r="W795" i="4"/>
  <c r="W796" i="4"/>
  <c r="W797" i="4"/>
  <c r="W798" i="4"/>
  <c r="W799" i="4"/>
  <c r="W800" i="4"/>
  <c r="W801" i="4"/>
  <c r="W802" i="4"/>
  <c r="W803" i="4"/>
  <c r="W804" i="4"/>
  <c r="W805" i="4"/>
  <c r="W806" i="4"/>
  <c r="W807" i="4"/>
  <c r="W808" i="4"/>
  <c r="W809" i="4"/>
  <c r="W810" i="4"/>
  <c r="W811" i="4"/>
  <c r="W812" i="4"/>
  <c r="W813" i="4"/>
  <c r="W814" i="4"/>
  <c r="W815" i="4"/>
  <c r="W816" i="4"/>
  <c r="W817" i="4"/>
  <c r="W818" i="4"/>
  <c r="W819" i="4"/>
  <c r="W820" i="4"/>
  <c r="W821" i="4"/>
  <c r="W822" i="4"/>
  <c r="W823" i="4"/>
  <c r="W824" i="4"/>
  <c r="W825" i="4"/>
  <c r="W826" i="4"/>
  <c r="W827" i="4"/>
  <c r="W828" i="4"/>
  <c r="W829" i="4"/>
  <c r="W830" i="4"/>
  <c r="W831" i="4"/>
  <c r="W832" i="4"/>
  <c r="W833" i="4"/>
  <c r="W834" i="4"/>
  <c r="W835" i="4"/>
  <c r="W836" i="4"/>
  <c r="W837" i="4"/>
  <c r="W838" i="4"/>
  <c r="W839" i="4"/>
  <c r="W840" i="4"/>
  <c r="W841" i="4"/>
  <c r="W842" i="4"/>
  <c r="W843" i="4"/>
  <c r="W844" i="4"/>
  <c r="W845" i="4"/>
  <c r="W846" i="4"/>
  <c r="W847" i="4"/>
  <c r="W848" i="4"/>
  <c r="W849" i="4"/>
  <c r="W850" i="4"/>
  <c r="W851" i="4"/>
  <c r="W852" i="4"/>
  <c r="W853" i="4"/>
  <c r="W854" i="4"/>
  <c r="W855" i="4"/>
  <c r="W856" i="4"/>
  <c r="W857" i="4"/>
  <c r="W858" i="4"/>
  <c r="W859" i="4"/>
  <c r="W860" i="4"/>
  <c r="W861" i="4"/>
  <c r="W862" i="4"/>
  <c r="W863" i="4"/>
  <c r="W864" i="4"/>
  <c r="W865" i="4"/>
  <c r="W866" i="4"/>
  <c r="W867" i="4"/>
  <c r="W868" i="4"/>
  <c r="W869" i="4"/>
  <c r="W870" i="4"/>
  <c r="W871" i="4"/>
  <c r="W872" i="4"/>
  <c r="W873" i="4"/>
  <c r="W874" i="4"/>
  <c r="W875" i="4"/>
  <c r="W876" i="4"/>
  <c r="W877" i="4"/>
  <c r="W878" i="4"/>
  <c r="W879" i="4"/>
  <c r="W880" i="4"/>
  <c r="W881" i="4"/>
  <c r="W882" i="4"/>
  <c r="W883" i="4"/>
  <c r="W884" i="4"/>
  <c r="W885" i="4"/>
  <c r="W886" i="4"/>
  <c r="W887" i="4"/>
  <c r="W888" i="4"/>
  <c r="W889" i="4"/>
  <c r="W890" i="4"/>
  <c r="W891" i="4"/>
  <c r="W892" i="4"/>
  <c r="W893" i="4"/>
  <c r="W894" i="4"/>
  <c r="W895" i="4"/>
  <c r="W896" i="4"/>
  <c r="W897" i="4"/>
  <c r="W898" i="4"/>
  <c r="W899" i="4"/>
  <c r="W900" i="4"/>
  <c r="W901" i="4"/>
  <c r="W902" i="4"/>
  <c r="W903" i="4"/>
  <c r="W904" i="4"/>
  <c r="W905" i="4"/>
  <c r="W906" i="4"/>
  <c r="W907" i="4"/>
  <c r="W908" i="4"/>
  <c r="W909" i="4"/>
  <c r="W910" i="4"/>
  <c r="W911" i="4"/>
  <c r="W912" i="4"/>
  <c r="W913" i="4"/>
  <c r="W914" i="4"/>
  <c r="W915" i="4"/>
  <c r="W916" i="4"/>
  <c r="W917" i="4"/>
  <c r="W918" i="4"/>
  <c r="W919" i="4"/>
  <c r="W920" i="4"/>
  <c r="W921" i="4"/>
  <c r="W922" i="4"/>
  <c r="W923" i="4"/>
  <c r="W924" i="4"/>
  <c r="W925" i="4"/>
  <c r="W926" i="4"/>
  <c r="W927" i="4"/>
  <c r="W928" i="4"/>
  <c r="W929" i="4"/>
  <c r="W930" i="4"/>
  <c r="W931" i="4"/>
  <c r="W932" i="4"/>
  <c r="W933" i="4"/>
  <c r="W934" i="4"/>
  <c r="W935" i="4"/>
  <c r="W936" i="4"/>
  <c r="W937" i="4"/>
  <c r="W938" i="4"/>
  <c r="W939" i="4"/>
  <c r="W940" i="4"/>
  <c r="W941" i="4"/>
  <c r="W942" i="4"/>
  <c r="W943" i="4"/>
  <c r="W944" i="4"/>
  <c r="W945" i="4"/>
  <c r="W946" i="4"/>
  <c r="W947" i="4"/>
  <c r="W948" i="4"/>
  <c r="W949" i="4"/>
  <c r="W950" i="4"/>
  <c r="W951" i="4"/>
  <c r="W952" i="4"/>
  <c r="W953" i="4"/>
  <c r="W954" i="4"/>
  <c r="W955" i="4"/>
  <c r="W956" i="4"/>
  <c r="W957" i="4"/>
  <c r="W958" i="4"/>
  <c r="W959" i="4"/>
  <c r="W960" i="4"/>
  <c r="W961" i="4"/>
  <c r="W962" i="4"/>
  <c r="W963" i="4"/>
  <c r="W964" i="4"/>
  <c r="W965" i="4"/>
  <c r="W966" i="4"/>
  <c r="W967" i="4"/>
  <c r="W968" i="4"/>
  <c r="W969" i="4"/>
  <c r="W970" i="4"/>
  <c r="W971" i="4"/>
  <c r="W972" i="4"/>
  <c r="W973" i="4"/>
  <c r="W974" i="4"/>
  <c r="W975" i="4"/>
  <c r="W976" i="4"/>
  <c r="W977" i="4"/>
  <c r="W978" i="4"/>
  <c r="W979" i="4"/>
  <c r="W980" i="4"/>
  <c r="W981" i="4"/>
  <c r="W982" i="4"/>
  <c r="W983" i="4"/>
  <c r="W984" i="4"/>
  <c r="W985" i="4"/>
  <c r="W986" i="4"/>
  <c r="W987" i="4"/>
  <c r="W988" i="4"/>
  <c r="W989" i="4"/>
  <c r="W990" i="4"/>
  <c r="W991" i="4"/>
  <c r="W992" i="4"/>
  <c r="W993" i="4"/>
  <c r="W994" i="4"/>
  <c r="W995" i="4"/>
  <c r="W996" i="4"/>
  <c r="W997" i="4"/>
  <c r="W998" i="4"/>
  <c r="W999" i="4"/>
  <c r="W1000" i="4"/>
  <c r="W1001" i="4"/>
  <c r="W1002" i="4"/>
  <c r="W1003" i="4"/>
  <c r="W1004" i="4"/>
  <c r="W1005" i="4"/>
  <c r="W1006" i="4"/>
  <c r="W1007" i="4"/>
  <c r="W1008" i="4"/>
  <c r="W1009" i="4"/>
  <c r="W1010" i="4"/>
  <c r="W1011" i="4"/>
  <c r="W1012" i="4"/>
  <c r="W1013" i="4"/>
  <c r="W1014" i="4"/>
  <c r="W1015" i="4"/>
  <c r="W1016" i="4"/>
  <c r="W1017" i="4"/>
  <c r="W1018" i="4"/>
  <c r="W1019" i="4"/>
  <c r="W1020" i="4"/>
  <c r="W1021" i="4"/>
  <c r="W1022" i="4"/>
  <c r="W1023" i="4"/>
  <c r="W1024" i="4"/>
  <c r="W1025" i="4"/>
  <c r="W1026" i="4"/>
  <c r="W1027" i="4"/>
  <c r="W1028" i="4"/>
  <c r="W1029" i="4"/>
  <c r="W1030" i="4"/>
  <c r="W1031" i="4"/>
  <c r="W1032" i="4"/>
  <c r="W1033" i="4"/>
  <c r="W1034" i="4"/>
  <c r="W1035" i="4"/>
  <c r="W1036" i="4"/>
  <c r="W1037" i="4"/>
  <c r="W1038" i="4"/>
  <c r="W1039" i="4"/>
  <c r="W1040" i="4"/>
  <c r="W1041" i="4"/>
  <c r="W1042" i="4"/>
  <c r="W1043" i="4"/>
  <c r="W1044" i="4"/>
  <c r="W1045" i="4"/>
  <c r="W1046" i="4"/>
  <c r="W1047" i="4"/>
  <c r="W1048" i="4"/>
  <c r="W1049" i="4"/>
  <c r="W1050" i="4"/>
  <c r="W1051" i="4"/>
  <c r="W1052" i="4"/>
  <c r="W1053" i="4"/>
  <c r="W1054" i="4"/>
  <c r="W1055" i="4"/>
  <c r="W1056" i="4"/>
  <c r="W1057" i="4"/>
  <c r="W1058" i="4"/>
  <c r="W1059" i="4"/>
  <c r="W1060" i="4"/>
  <c r="W1061" i="4"/>
  <c r="W1062" i="4"/>
  <c r="W1063" i="4"/>
  <c r="W1064" i="4"/>
  <c r="W1065" i="4"/>
  <c r="W1066" i="4"/>
  <c r="W1067" i="4"/>
  <c r="W1068" i="4"/>
  <c r="W1069" i="4"/>
  <c r="W1070" i="4"/>
  <c r="W1071" i="4"/>
  <c r="W1072" i="4"/>
  <c r="W1073" i="4"/>
  <c r="W1074" i="4"/>
  <c r="W1075" i="4"/>
  <c r="W1076" i="4"/>
  <c r="W1077" i="4"/>
  <c r="W1078" i="4"/>
  <c r="W1079" i="4"/>
  <c r="W1080" i="4"/>
  <c r="W1081" i="4"/>
  <c r="W1082" i="4"/>
  <c r="W1083" i="4"/>
  <c r="W1084" i="4"/>
  <c r="W1085" i="4"/>
  <c r="W1086" i="4"/>
  <c r="W1087" i="4"/>
  <c r="W1088" i="4"/>
  <c r="W1089" i="4"/>
  <c r="W1090" i="4"/>
  <c r="W1091" i="4"/>
  <c r="W1092" i="4"/>
  <c r="W1093" i="4"/>
  <c r="W1094" i="4"/>
  <c r="W1095" i="4"/>
  <c r="W1096" i="4"/>
  <c r="W1097" i="4"/>
  <c r="W1098" i="4"/>
  <c r="W1099" i="4"/>
  <c r="W1100" i="4"/>
  <c r="W1101" i="4"/>
  <c r="W1102" i="4"/>
  <c r="W1103" i="4"/>
  <c r="W1104" i="4"/>
  <c r="W1105" i="4"/>
  <c r="W1106" i="4"/>
  <c r="W1107" i="4"/>
  <c r="W1108" i="4"/>
  <c r="W1109" i="4"/>
  <c r="W1110" i="4"/>
  <c r="W1111" i="4"/>
  <c r="W1112" i="4"/>
  <c r="W1113" i="4"/>
  <c r="W1114" i="4"/>
  <c r="W1115" i="4"/>
  <c r="W1116" i="4"/>
  <c r="W1117" i="4"/>
  <c r="W1118" i="4"/>
  <c r="W1119" i="4"/>
  <c r="W1120" i="4"/>
  <c r="W760" i="4"/>
  <c r="W761" i="4"/>
  <c r="W759" i="4"/>
  <c r="W758" i="4"/>
  <c r="W396" i="4"/>
  <c r="W397" i="4"/>
  <c r="W398" i="4"/>
  <c r="W399" i="4"/>
  <c r="W400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6" i="4"/>
  <c r="W417" i="4"/>
  <c r="W418" i="4"/>
  <c r="W419" i="4"/>
  <c r="W420" i="4"/>
  <c r="W421" i="4"/>
  <c r="W422" i="4"/>
  <c r="W423" i="4"/>
  <c r="W424" i="4"/>
  <c r="W425" i="4"/>
  <c r="W426" i="4"/>
  <c r="W427" i="4"/>
  <c r="W428" i="4"/>
  <c r="W429" i="4"/>
  <c r="W430" i="4"/>
  <c r="W431" i="4"/>
  <c r="W432" i="4"/>
  <c r="W433" i="4"/>
  <c r="W434" i="4"/>
  <c r="W435" i="4"/>
  <c r="W436" i="4"/>
  <c r="W437" i="4"/>
  <c r="W438" i="4"/>
  <c r="W439" i="4"/>
  <c r="W440" i="4"/>
  <c r="W441" i="4"/>
  <c r="W442" i="4"/>
  <c r="W443" i="4"/>
  <c r="W444" i="4"/>
  <c r="W445" i="4"/>
  <c r="W446" i="4"/>
  <c r="W447" i="4"/>
  <c r="W448" i="4"/>
  <c r="W449" i="4"/>
  <c r="W450" i="4"/>
  <c r="W451" i="4"/>
  <c r="W452" i="4"/>
  <c r="W453" i="4"/>
  <c r="W454" i="4"/>
  <c r="W455" i="4"/>
  <c r="W456" i="4"/>
  <c r="W457" i="4"/>
  <c r="W458" i="4"/>
  <c r="W459" i="4"/>
  <c r="W460" i="4"/>
  <c r="W461" i="4"/>
  <c r="W462" i="4"/>
  <c r="W463" i="4"/>
  <c r="W464" i="4"/>
  <c r="W465" i="4"/>
  <c r="W466" i="4"/>
  <c r="W467" i="4"/>
  <c r="W468" i="4"/>
  <c r="W469" i="4"/>
  <c r="W470" i="4"/>
  <c r="W471" i="4"/>
  <c r="W472" i="4"/>
  <c r="W473" i="4"/>
  <c r="W474" i="4"/>
  <c r="W475" i="4"/>
  <c r="W476" i="4"/>
  <c r="W477" i="4"/>
  <c r="W478" i="4"/>
  <c r="W479" i="4"/>
  <c r="W480" i="4"/>
  <c r="W481" i="4"/>
  <c r="W482" i="4"/>
  <c r="W483" i="4"/>
  <c r="W484" i="4"/>
  <c r="W485" i="4"/>
  <c r="W486" i="4"/>
  <c r="W487" i="4"/>
  <c r="W488" i="4"/>
  <c r="W489" i="4"/>
  <c r="W490" i="4"/>
  <c r="W491" i="4"/>
  <c r="W492" i="4"/>
  <c r="W493" i="4"/>
  <c r="W494" i="4"/>
  <c r="W495" i="4"/>
  <c r="W496" i="4"/>
  <c r="W497" i="4"/>
  <c r="W498" i="4"/>
  <c r="W499" i="4"/>
  <c r="W500" i="4"/>
  <c r="W501" i="4"/>
  <c r="W502" i="4"/>
  <c r="W503" i="4"/>
  <c r="W504" i="4"/>
  <c r="W505" i="4"/>
  <c r="W506" i="4"/>
  <c r="W507" i="4"/>
  <c r="W508" i="4"/>
  <c r="W509" i="4"/>
  <c r="W510" i="4"/>
  <c r="W511" i="4"/>
  <c r="W512" i="4"/>
  <c r="W513" i="4"/>
  <c r="W514" i="4"/>
  <c r="W515" i="4"/>
  <c r="W516" i="4"/>
  <c r="W517" i="4"/>
  <c r="W518" i="4"/>
  <c r="W519" i="4"/>
  <c r="W520" i="4"/>
  <c r="W521" i="4"/>
  <c r="W522" i="4"/>
  <c r="W523" i="4"/>
  <c r="W524" i="4"/>
  <c r="W525" i="4"/>
  <c r="W526" i="4"/>
  <c r="W527" i="4"/>
  <c r="W528" i="4"/>
  <c r="W529" i="4"/>
  <c r="W530" i="4"/>
  <c r="W531" i="4"/>
  <c r="W532" i="4"/>
  <c r="W533" i="4"/>
  <c r="W534" i="4"/>
  <c r="W535" i="4"/>
  <c r="W536" i="4"/>
  <c r="W537" i="4"/>
  <c r="W538" i="4"/>
  <c r="W539" i="4"/>
  <c r="W540" i="4"/>
  <c r="W541" i="4"/>
  <c r="W542" i="4"/>
  <c r="W543" i="4"/>
  <c r="W544" i="4"/>
  <c r="W545" i="4"/>
  <c r="W546" i="4"/>
  <c r="W547" i="4"/>
  <c r="W548" i="4"/>
  <c r="W549" i="4"/>
  <c r="W550" i="4"/>
  <c r="W551" i="4"/>
  <c r="W552" i="4"/>
  <c r="W553" i="4"/>
  <c r="W554" i="4"/>
  <c r="W555" i="4"/>
  <c r="W556" i="4"/>
  <c r="W557" i="4"/>
  <c r="W558" i="4"/>
  <c r="W559" i="4"/>
  <c r="W560" i="4"/>
  <c r="W561" i="4"/>
  <c r="W562" i="4"/>
  <c r="W563" i="4"/>
  <c r="W564" i="4"/>
  <c r="W565" i="4"/>
  <c r="W566" i="4"/>
  <c r="W567" i="4"/>
  <c r="W568" i="4"/>
  <c r="W569" i="4"/>
  <c r="W570" i="4"/>
  <c r="W571" i="4"/>
  <c r="W572" i="4"/>
  <c r="W573" i="4"/>
  <c r="W574" i="4"/>
  <c r="W575" i="4"/>
  <c r="W576" i="4"/>
  <c r="W577" i="4"/>
  <c r="W578" i="4"/>
  <c r="W579" i="4"/>
  <c r="W580" i="4"/>
  <c r="W581" i="4"/>
  <c r="W582" i="4"/>
  <c r="W583" i="4"/>
  <c r="W584" i="4"/>
  <c r="W585" i="4"/>
  <c r="W586" i="4"/>
  <c r="W587" i="4"/>
  <c r="W588" i="4"/>
  <c r="W589" i="4"/>
  <c r="W590" i="4"/>
  <c r="W591" i="4"/>
  <c r="W592" i="4"/>
  <c r="W593" i="4"/>
  <c r="W594" i="4"/>
  <c r="W595" i="4"/>
  <c r="W596" i="4"/>
  <c r="W597" i="4"/>
  <c r="W598" i="4"/>
  <c r="W599" i="4"/>
  <c r="W600" i="4"/>
  <c r="W601" i="4"/>
  <c r="W602" i="4"/>
  <c r="W603" i="4"/>
  <c r="W604" i="4"/>
  <c r="W605" i="4"/>
  <c r="W606" i="4"/>
  <c r="W607" i="4"/>
  <c r="W608" i="4"/>
  <c r="W609" i="4"/>
  <c r="W610" i="4"/>
  <c r="W611" i="4"/>
  <c r="W612" i="4"/>
  <c r="W613" i="4"/>
  <c r="W614" i="4"/>
  <c r="W615" i="4"/>
  <c r="W616" i="4"/>
  <c r="W617" i="4"/>
  <c r="W618" i="4"/>
  <c r="W619" i="4"/>
  <c r="W620" i="4"/>
  <c r="W621" i="4"/>
  <c r="W622" i="4"/>
  <c r="W623" i="4"/>
  <c r="W624" i="4"/>
  <c r="W625" i="4"/>
  <c r="W626" i="4"/>
  <c r="W627" i="4"/>
  <c r="W628" i="4"/>
  <c r="W629" i="4"/>
  <c r="W630" i="4"/>
  <c r="W631" i="4"/>
  <c r="W632" i="4"/>
  <c r="W633" i="4"/>
  <c r="W634" i="4"/>
  <c r="W635" i="4"/>
  <c r="W636" i="4"/>
  <c r="W637" i="4"/>
  <c r="W638" i="4"/>
  <c r="W639" i="4"/>
  <c r="W640" i="4"/>
  <c r="W641" i="4"/>
  <c r="W642" i="4"/>
  <c r="W643" i="4"/>
  <c r="W644" i="4"/>
  <c r="W645" i="4"/>
  <c r="W646" i="4"/>
  <c r="W647" i="4"/>
  <c r="W648" i="4"/>
  <c r="W649" i="4"/>
  <c r="W650" i="4"/>
  <c r="W651" i="4"/>
  <c r="W652" i="4"/>
  <c r="W653" i="4"/>
  <c r="W654" i="4"/>
  <c r="W655" i="4"/>
  <c r="W656" i="4"/>
  <c r="W657" i="4"/>
  <c r="W658" i="4"/>
  <c r="W659" i="4"/>
  <c r="W660" i="4"/>
  <c r="W661" i="4"/>
  <c r="W662" i="4"/>
  <c r="W663" i="4"/>
  <c r="W664" i="4"/>
  <c r="W665" i="4"/>
  <c r="W666" i="4"/>
  <c r="W667" i="4"/>
  <c r="W668" i="4"/>
  <c r="W669" i="4"/>
  <c r="W670" i="4"/>
  <c r="W671" i="4"/>
  <c r="W672" i="4"/>
  <c r="W673" i="4"/>
  <c r="W674" i="4"/>
  <c r="W675" i="4"/>
  <c r="W676" i="4"/>
  <c r="W677" i="4"/>
  <c r="W678" i="4"/>
  <c r="W679" i="4"/>
  <c r="W680" i="4"/>
  <c r="W681" i="4"/>
  <c r="W682" i="4"/>
  <c r="W683" i="4"/>
  <c r="W684" i="4"/>
  <c r="W685" i="4"/>
  <c r="W686" i="4"/>
  <c r="W687" i="4"/>
  <c r="W688" i="4"/>
  <c r="W689" i="4"/>
  <c r="W690" i="4"/>
  <c r="W691" i="4"/>
  <c r="W692" i="4"/>
  <c r="W693" i="4"/>
  <c r="W694" i="4"/>
  <c r="W695" i="4"/>
  <c r="W696" i="4"/>
  <c r="W697" i="4"/>
  <c r="W698" i="4"/>
  <c r="W699" i="4"/>
  <c r="W700" i="4"/>
  <c r="W701" i="4"/>
  <c r="W702" i="4"/>
  <c r="W703" i="4"/>
  <c r="W704" i="4"/>
  <c r="W705" i="4"/>
  <c r="W706" i="4"/>
  <c r="W707" i="4"/>
  <c r="W708" i="4"/>
  <c r="W709" i="4"/>
  <c r="W710" i="4"/>
  <c r="W711" i="4"/>
  <c r="W712" i="4"/>
  <c r="W713" i="4"/>
  <c r="W714" i="4"/>
  <c r="W715" i="4"/>
  <c r="W716" i="4"/>
  <c r="W717" i="4"/>
  <c r="W718" i="4"/>
  <c r="W719" i="4"/>
  <c r="W720" i="4"/>
  <c r="W721" i="4"/>
  <c r="W722" i="4"/>
  <c r="W723" i="4"/>
  <c r="W724" i="4"/>
  <c r="W725" i="4"/>
  <c r="W726" i="4"/>
  <c r="W727" i="4"/>
  <c r="W728" i="4"/>
  <c r="W729" i="4"/>
  <c r="W730" i="4"/>
  <c r="W731" i="4"/>
  <c r="W732" i="4"/>
  <c r="W733" i="4"/>
  <c r="W734" i="4"/>
  <c r="W735" i="4"/>
  <c r="W736" i="4"/>
  <c r="W737" i="4"/>
  <c r="W738" i="4"/>
  <c r="W739" i="4"/>
  <c r="W740" i="4"/>
  <c r="W741" i="4"/>
  <c r="W742" i="4"/>
  <c r="W743" i="4"/>
  <c r="W744" i="4"/>
  <c r="W745" i="4"/>
  <c r="W746" i="4"/>
  <c r="W747" i="4"/>
  <c r="W748" i="4"/>
  <c r="W749" i="4"/>
  <c r="W750" i="4"/>
  <c r="W751" i="4"/>
  <c r="W752" i="4"/>
  <c r="W753" i="4"/>
  <c r="W754" i="4"/>
  <c r="W392" i="4"/>
  <c r="W393" i="4"/>
  <c r="W394" i="4"/>
  <c r="W395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0" i="4"/>
  <c r="W111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5" i="4"/>
  <c r="W126" i="4"/>
  <c r="W127" i="4"/>
  <c r="W128" i="4"/>
  <c r="W129" i="4"/>
  <c r="W130" i="4"/>
  <c r="W131" i="4"/>
  <c r="W132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49" i="4"/>
  <c r="W150" i="4"/>
  <c r="W151" i="4"/>
  <c r="W152" i="4"/>
  <c r="W153" i="4"/>
  <c r="W154" i="4"/>
  <c r="W155" i="4"/>
  <c r="W156" i="4"/>
  <c r="W157" i="4"/>
  <c r="W158" i="4"/>
  <c r="W159" i="4"/>
  <c r="W160" i="4"/>
  <c r="W161" i="4"/>
  <c r="W162" i="4"/>
  <c r="W163" i="4"/>
  <c r="W164" i="4"/>
  <c r="W165" i="4"/>
  <c r="W166" i="4"/>
  <c r="W167" i="4"/>
  <c r="W168" i="4"/>
  <c r="W169" i="4"/>
  <c r="W170" i="4"/>
  <c r="W171" i="4"/>
  <c r="W172" i="4"/>
  <c r="W173" i="4"/>
  <c r="W174" i="4"/>
  <c r="W175" i="4"/>
  <c r="W176" i="4"/>
  <c r="W177" i="4"/>
  <c r="W178" i="4"/>
  <c r="W179" i="4"/>
  <c r="W180" i="4"/>
  <c r="W181" i="4"/>
  <c r="W182" i="4"/>
  <c r="W183" i="4"/>
  <c r="W184" i="4"/>
  <c r="W185" i="4"/>
  <c r="W186" i="4"/>
  <c r="W187" i="4"/>
  <c r="W188" i="4"/>
  <c r="W189" i="4"/>
  <c r="W190" i="4"/>
  <c r="W191" i="4"/>
  <c r="W192" i="4"/>
  <c r="W193" i="4"/>
  <c r="W194" i="4"/>
  <c r="W195" i="4"/>
  <c r="W196" i="4"/>
  <c r="W197" i="4"/>
  <c r="W198" i="4"/>
  <c r="W199" i="4"/>
  <c r="W200" i="4"/>
  <c r="W201" i="4"/>
  <c r="W202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7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W335" i="4"/>
  <c r="W336" i="4"/>
  <c r="W337" i="4"/>
  <c r="W338" i="4"/>
  <c r="W339" i="4"/>
  <c r="W340" i="4"/>
  <c r="W341" i="4"/>
  <c r="W342" i="4"/>
  <c r="W343" i="4"/>
  <c r="W344" i="4"/>
  <c r="W345" i="4"/>
  <c r="W346" i="4"/>
  <c r="W347" i="4"/>
  <c r="W348" i="4"/>
  <c r="W349" i="4"/>
  <c r="W350" i="4"/>
  <c r="W351" i="4"/>
  <c r="W352" i="4"/>
  <c r="W353" i="4"/>
  <c r="W354" i="4"/>
  <c r="W355" i="4"/>
  <c r="W356" i="4"/>
  <c r="W357" i="4"/>
  <c r="W358" i="4"/>
  <c r="W359" i="4"/>
  <c r="W360" i="4"/>
  <c r="W361" i="4"/>
  <c r="W362" i="4"/>
  <c r="W363" i="4"/>
  <c r="W364" i="4"/>
  <c r="W365" i="4"/>
  <c r="W366" i="4"/>
  <c r="W367" i="4"/>
  <c r="W368" i="4"/>
  <c r="W369" i="4"/>
  <c r="W370" i="4"/>
  <c r="W371" i="4"/>
  <c r="W372" i="4"/>
  <c r="W373" i="4"/>
  <c r="W374" i="4"/>
  <c r="W375" i="4"/>
  <c r="W376" i="4"/>
  <c r="W377" i="4"/>
  <c r="W378" i="4"/>
  <c r="W379" i="4"/>
  <c r="W380" i="4"/>
  <c r="W381" i="4"/>
  <c r="W382" i="4"/>
  <c r="W383" i="4"/>
  <c r="W384" i="4"/>
  <c r="W385" i="4"/>
  <c r="W386" i="4"/>
  <c r="W387" i="4"/>
  <c r="W388" i="4"/>
  <c r="W389" i="4"/>
  <c r="W390" i="4"/>
  <c r="W27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72" i="4"/>
  <c r="V373" i="4"/>
  <c r="V374" i="4"/>
  <c r="V375" i="4"/>
  <c r="V376" i="4"/>
  <c r="V377" i="4"/>
  <c r="V378" i="4"/>
  <c r="V379" i="4"/>
  <c r="V380" i="4"/>
  <c r="V381" i="4"/>
  <c r="V38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V546" i="4"/>
  <c r="V547" i="4"/>
  <c r="V548" i="4"/>
  <c r="V549" i="4"/>
  <c r="V550" i="4"/>
  <c r="V551" i="4"/>
  <c r="V552" i="4"/>
  <c r="V553" i="4"/>
  <c r="V554" i="4"/>
  <c r="V555" i="4"/>
  <c r="V556" i="4"/>
  <c r="V557" i="4"/>
  <c r="V558" i="4"/>
  <c r="V559" i="4"/>
  <c r="V560" i="4"/>
  <c r="V561" i="4"/>
  <c r="V562" i="4"/>
  <c r="V563" i="4"/>
  <c r="V564" i="4"/>
  <c r="V565" i="4"/>
  <c r="V566" i="4"/>
  <c r="V567" i="4"/>
  <c r="V568" i="4"/>
  <c r="V569" i="4"/>
  <c r="V570" i="4"/>
  <c r="V571" i="4"/>
  <c r="V572" i="4"/>
  <c r="V573" i="4"/>
  <c r="V574" i="4"/>
  <c r="V575" i="4"/>
  <c r="V576" i="4"/>
  <c r="V577" i="4"/>
  <c r="V578" i="4"/>
  <c r="V579" i="4"/>
  <c r="V580" i="4"/>
  <c r="V581" i="4"/>
  <c r="V582" i="4"/>
  <c r="V583" i="4"/>
  <c r="V584" i="4"/>
  <c r="V585" i="4"/>
  <c r="V586" i="4"/>
  <c r="V587" i="4"/>
  <c r="V588" i="4"/>
  <c r="V589" i="4"/>
  <c r="V590" i="4"/>
  <c r="V591" i="4"/>
  <c r="V592" i="4"/>
  <c r="V593" i="4"/>
  <c r="V594" i="4"/>
  <c r="V595" i="4"/>
  <c r="V596" i="4"/>
  <c r="V597" i="4"/>
  <c r="V598" i="4"/>
  <c r="V599" i="4"/>
  <c r="V600" i="4"/>
  <c r="V601" i="4"/>
  <c r="V602" i="4"/>
  <c r="V603" i="4"/>
  <c r="V604" i="4"/>
  <c r="V605" i="4"/>
  <c r="V606" i="4"/>
  <c r="V607" i="4"/>
  <c r="V608" i="4"/>
  <c r="V609" i="4"/>
  <c r="V610" i="4"/>
  <c r="V611" i="4"/>
  <c r="V612" i="4"/>
  <c r="V613" i="4"/>
  <c r="V614" i="4"/>
  <c r="V615" i="4"/>
  <c r="V616" i="4"/>
  <c r="V617" i="4"/>
  <c r="V618" i="4"/>
  <c r="V619" i="4"/>
  <c r="V620" i="4"/>
  <c r="V621" i="4"/>
  <c r="V622" i="4"/>
  <c r="V623" i="4"/>
  <c r="V624" i="4"/>
  <c r="V625" i="4"/>
  <c r="V626" i="4"/>
  <c r="V627" i="4"/>
  <c r="V628" i="4"/>
  <c r="V629" i="4"/>
  <c r="V630" i="4"/>
  <c r="V631" i="4"/>
  <c r="V632" i="4"/>
  <c r="V633" i="4"/>
  <c r="V634" i="4"/>
  <c r="V635" i="4"/>
  <c r="V636" i="4"/>
  <c r="V637" i="4"/>
  <c r="V638" i="4"/>
  <c r="V639" i="4"/>
  <c r="V640" i="4"/>
  <c r="V641" i="4"/>
  <c r="V642" i="4"/>
  <c r="V643" i="4"/>
  <c r="V644" i="4"/>
  <c r="V645" i="4"/>
  <c r="V646" i="4"/>
  <c r="V647" i="4"/>
  <c r="V648" i="4"/>
  <c r="V649" i="4"/>
  <c r="V650" i="4"/>
  <c r="V651" i="4"/>
  <c r="V652" i="4"/>
  <c r="V653" i="4"/>
  <c r="V654" i="4"/>
  <c r="V655" i="4"/>
  <c r="V656" i="4"/>
  <c r="V657" i="4"/>
  <c r="V658" i="4"/>
  <c r="V659" i="4"/>
  <c r="V660" i="4"/>
  <c r="V661" i="4"/>
  <c r="V662" i="4"/>
  <c r="V663" i="4"/>
  <c r="V664" i="4"/>
  <c r="V665" i="4"/>
  <c r="V666" i="4"/>
  <c r="V667" i="4"/>
  <c r="V668" i="4"/>
  <c r="V669" i="4"/>
  <c r="V670" i="4"/>
  <c r="V671" i="4"/>
  <c r="V672" i="4"/>
  <c r="V673" i="4"/>
  <c r="V674" i="4"/>
  <c r="V675" i="4"/>
  <c r="V676" i="4"/>
  <c r="V677" i="4"/>
  <c r="V678" i="4"/>
  <c r="V679" i="4"/>
  <c r="V680" i="4"/>
  <c r="V681" i="4"/>
  <c r="V682" i="4"/>
  <c r="V683" i="4"/>
  <c r="V684" i="4"/>
  <c r="V685" i="4"/>
  <c r="V686" i="4"/>
  <c r="V687" i="4"/>
  <c r="V688" i="4"/>
  <c r="V689" i="4"/>
  <c r="V690" i="4"/>
  <c r="V691" i="4"/>
  <c r="V692" i="4"/>
  <c r="V693" i="4"/>
  <c r="V694" i="4"/>
  <c r="V695" i="4"/>
  <c r="V696" i="4"/>
  <c r="V697" i="4"/>
  <c r="V698" i="4"/>
  <c r="V699" i="4"/>
  <c r="V700" i="4"/>
  <c r="V701" i="4"/>
  <c r="V702" i="4"/>
  <c r="V703" i="4"/>
  <c r="V704" i="4"/>
  <c r="V705" i="4"/>
  <c r="V706" i="4"/>
  <c r="V707" i="4"/>
  <c r="V708" i="4"/>
  <c r="V709" i="4"/>
  <c r="V710" i="4"/>
  <c r="V711" i="4"/>
  <c r="V712" i="4"/>
  <c r="V713" i="4"/>
  <c r="V714" i="4"/>
  <c r="V715" i="4"/>
  <c r="V716" i="4"/>
  <c r="V717" i="4"/>
  <c r="V718" i="4"/>
  <c r="V719" i="4"/>
  <c r="V720" i="4"/>
  <c r="V721" i="4"/>
  <c r="V722" i="4"/>
  <c r="V723" i="4"/>
  <c r="V724" i="4"/>
  <c r="V725" i="4"/>
  <c r="V726" i="4"/>
  <c r="V727" i="4"/>
  <c r="V728" i="4"/>
  <c r="V729" i="4"/>
  <c r="V730" i="4"/>
  <c r="V731" i="4"/>
  <c r="V732" i="4"/>
  <c r="V733" i="4"/>
  <c r="V734" i="4"/>
  <c r="V735" i="4"/>
  <c r="V736" i="4"/>
  <c r="V737" i="4"/>
  <c r="V738" i="4"/>
  <c r="V739" i="4"/>
  <c r="V740" i="4"/>
  <c r="V741" i="4"/>
  <c r="V742" i="4"/>
  <c r="V743" i="4"/>
  <c r="V744" i="4"/>
  <c r="V745" i="4"/>
  <c r="V746" i="4"/>
  <c r="V747" i="4"/>
  <c r="V748" i="4"/>
  <c r="V749" i="4"/>
  <c r="V750" i="4"/>
  <c r="V751" i="4"/>
  <c r="V752" i="4"/>
  <c r="V753" i="4"/>
  <c r="V754" i="4"/>
  <c r="V755" i="4"/>
  <c r="V756" i="4"/>
  <c r="V757" i="4"/>
  <c r="V758" i="4"/>
  <c r="V759" i="4"/>
  <c r="V760" i="4"/>
  <c r="V761" i="4"/>
  <c r="V762" i="4"/>
  <c r="V763" i="4"/>
  <c r="V764" i="4"/>
  <c r="V765" i="4"/>
  <c r="V766" i="4"/>
  <c r="V767" i="4"/>
  <c r="V768" i="4"/>
  <c r="V769" i="4"/>
  <c r="V770" i="4"/>
  <c r="V771" i="4"/>
  <c r="V772" i="4"/>
  <c r="V773" i="4"/>
  <c r="V774" i="4"/>
  <c r="V775" i="4"/>
  <c r="V776" i="4"/>
  <c r="V777" i="4"/>
  <c r="V778" i="4"/>
  <c r="V779" i="4"/>
  <c r="V780" i="4"/>
  <c r="V781" i="4"/>
  <c r="V782" i="4"/>
  <c r="V783" i="4"/>
  <c r="V784" i="4"/>
  <c r="V785" i="4"/>
  <c r="V786" i="4"/>
  <c r="V787" i="4"/>
  <c r="V788" i="4"/>
  <c r="V789" i="4"/>
  <c r="V790" i="4"/>
  <c r="V791" i="4"/>
  <c r="V792" i="4"/>
  <c r="V793" i="4"/>
  <c r="V794" i="4"/>
  <c r="V795" i="4"/>
  <c r="V796" i="4"/>
  <c r="V797" i="4"/>
  <c r="V798" i="4"/>
  <c r="V799" i="4"/>
  <c r="V800" i="4"/>
  <c r="V801" i="4"/>
  <c r="V802" i="4"/>
  <c r="V803" i="4"/>
  <c r="V804" i="4"/>
  <c r="V805" i="4"/>
  <c r="V806" i="4"/>
  <c r="V807" i="4"/>
  <c r="V808" i="4"/>
  <c r="V809" i="4"/>
  <c r="V810" i="4"/>
  <c r="V811" i="4"/>
  <c r="V812" i="4"/>
  <c r="V813" i="4"/>
  <c r="V814" i="4"/>
  <c r="V815" i="4"/>
  <c r="V816" i="4"/>
  <c r="V817" i="4"/>
  <c r="V818" i="4"/>
  <c r="V819" i="4"/>
  <c r="V820" i="4"/>
  <c r="V821" i="4"/>
  <c r="V822" i="4"/>
  <c r="V823" i="4"/>
  <c r="V824" i="4"/>
  <c r="V825" i="4"/>
  <c r="V826" i="4"/>
  <c r="V827" i="4"/>
  <c r="V828" i="4"/>
  <c r="V829" i="4"/>
  <c r="V830" i="4"/>
  <c r="V831" i="4"/>
  <c r="V832" i="4"/>
  <c r="V833" i="4"/>
  <c r="V834" i="4"/>
  <c r="V835" i="4"/>
  <c r="V836" i="4"/>
  <c r="V837" i="4"/>
  <c r="V838" i="4"/>
  <c r="V839" i="4"/>
  <c r="V840" i="4"/>
  <c r="V841" i="4"/>
  <c r="V842" i="4"/>
  <c r="V843" i="4"/>
  <c r="V844" i="4"/>
  <c r="V845" i="4"/>
  <c r="V846" i="4"/>
  <c r="V847" i="4"/>
  <c r="V848" i="4"/>
  <c r="V849" i="4"/>
  <c r="V850" i="4"/>
  <c r="V851" i="4"/>
  <c r="V852" i="4"/>
  <c r="V853" i="4"/>
  <c r="V854" i="4"/>
  <c r="V855" i="4"/>
  <c r="V856" i="4"/>
  <c r="V857" i="4"/>
  <c r="V858" i="4"/>
  <c r="V859" i="4"/>
  <c r="V860" i="4"/>
  <c r="V861" i="4"/>
  <c r="V862" i="4"/>
  <c r="V863" i="4"/>
  <c r="V864" i="4"/>
  <c r="V865" i="4"/>
  <c r="V866" i="4"/>
  <c r="V867" i="4"/>
  <c r="V868" i="4"/>
  <c r="V869" i="4"/>
  <c r="V870" i="4"/>
  <c r="V871" i="4"/>
  <c r="V872" i="4"/>
  <c r="V873" i="4"/>
  <c r="V874" i="4"/>
  <c r="V875" i="4"/>
  <c r="V876" i="4"/>
  <c r="V877" i="4"/>
  <c r="V878" i="4"/>
  <c r="V879" i="4"/>
  <c r="V880" i="4"/>
  <c r="V881" i="4"/>
  <c r="V882" i="4"/>
  <c r="V883" i="4"/>
  <c r="V884" i="4"/>
  <c r="V885" i="4"/>
  <c r="V886" i="4"/>
  <c r="V887" i="4"/>
  <c r="V888" i="4"/>
  <c r="V889" i="4"/>
  <c r="V890" i="4"/>
  <c r="V891" i="4"/>
  <c r="V892" i="4"/>
  <c r="V893" i="4"/>
  <c r="V894" i="4"/>
  <c r="V895" i="4"/>
  <c r="V896" i="4"/>
  <c r="V897" i="4"/>
  <c r="V898" i="4"/>
  <c r="V899" i="4"/>
  <c r="V900" i="4"/>
  <c r="V901" i="4"/>
  <c r="V902" i="4"/>
  <c r="V903" i="4"/>
  <c r="V904" i="4"/>
  <c r="V905" i="4"/>
  <c r="V906" i="4"/>
  <c r="V907" i="4"/>
  <c r="V908" i="4"/>
  <c r="V909" i="4"/>
  <c r="V910" i="4"/>
  <c r="V911" i="4"/>
  <c r="V912" i="4"/>
  <c r="V913" i="4"/>
  <c r="V914" i="4"/>
  <c r="V915" i="4"/>
  <c r="V916" i="4"/>
  <c r="V917" i="4"/>
  <c r="V918" i="4"/>
  <c r="V919" i="4"/>
  <c r="V920" i="4"/>
  <c r="V921" i="4"/>
  <c r="V922" i="4"/>
  <c r="V923" i="4"/>
  <c r="V924" i="4"/>
  <c r="V925" i="4"/>
  <c r="V926" i="4"/>
  <c r="V927" i="4"/>
  <c r="V928" i="4"/>
  <c r="V929" i="4"/>
  <c r="V930" i="4"/>
  <c r="V931" i="4"/>
  <c r="V932" i="4"/>
  <c r="V933" i="4"/>
  <c r="V934" i="4"/>
  <c r="V935" i="4"/>
  <c r="V936" i="4"/>
  <c r="V937" i="4"/>
  <c r="V938" i="4"/>
  <c r="V939" i="4"/>
  <c r="V940" i="4"/>
  <c r="V941" i="4"/>
  <c r="V942" i="4"/>
  <c r="V943" i="4"/>
  <c r="V944" i="4"/>
  <c r="V945" i="4"/>
  <c r="V946" i="4"/>
  <c r="V947" i="4"/>
  <c r="V948" i="4"/>
  <c r="V949" i="4"/>
  <c r="V950" i="4"/>
  <c r="V951" i="4"/>
  <c r="V952" i="4"/>
  <c r="V953" i="4"/>
  <c r="V954" i="4"/>
  <c r="V955" i="4"/>
  <c r="V956" i="4"/>
  <c r="V957" i="4"/>
  <c r="V958" i="4"/>
  <c r="V959" i="4"/>
  <c r="V960" i="4"/>
  <c r="V961" i="4"/>
  <c r="V962" i="4"/>
  <c r="V963" i="4"/>
  <c r="V964" i="4"/>
  <c r="V965" i="4"/>
  <c r="V966" i="4"/>
  <c r="V967" i="4"/>
  <c r="V968" i="4"/>
  <c r="V969" i="4"/>
  <c r="V970" i="4"/>
  <c r="V971" i="4"/>
  <c r="V972" i="4"/>
  <c r="V973" i="4"/>
  <c r="V974" i="4"/>
  <c r="V975" i="4"/>
  <c r="V976" i="4"/>
  <c r="V977" i="4"/>
  <c r="V978" i="4"/>
  <c r="V979" i="4"/>
  <c r="V980" i="4"/>
  <c r="V981" i="4"/>
  <c r="V982" i="4"/>
  <c r="V983" i="4"/>
  <c r="V984" i="4"/>
  <c r="V985" i="4"/>
  <c r="V986" i="4"/>
  <c r="V987" i="4"/>
  <c r="V988" i="4"/>
  <c r="V989" i="4"/>
  <c r="V990" i="4"/>
  <c r="V991" i="4"/>
  <c r="V992" i="4"/>
  <c r="V993" i="4"/>
  <c r="V994" i="4"/>
  <c r="V995" i="4"/>
  <c r="V996" i="4"/>
  <c r="V997" i="4"/>
  <c r="V998" i="4"/>
  <c r="V999" i="4"/>
  <c r="V1000" i="4"/>
  <c r="V1001" i="4"/>
  <c r="V1002" i="4"/>
  <c r="V1003" i="4"/>
  <c r="V1004" i="4"/>
  <c r="V1005" i="4"/>
  <c r="V1006" i="4"/>
  <c r="V1007" i="4"/>
  <c r="V1008" i="4"/>
  <c r="V1009" i="4"/>
  <c r="V1010" i="4"/>
  <c r="V1011" i="4"/>
  <c r="V1012" i="4"/>
  <c r="V1013" i="4"/>
  <c r="V1014" i="4"/>
  <c r="V1015" i="4"/>
  <c r="V1016" i="4"/>
  <c r="V1017" i="4"/>
  <c r="V1018" i="4"/>
  <c r="V1019" i="4"/>
  <c r="V1020" i="4"/>
  <c r="V1021" i="4"/>
  <c r="V1022" i="4"/>
  <c r="V1023" i="4"/>
  <c r="V1024" i="4"/>
  <c r="V1025" i="4"/>
  <c r="V1026" i="4"/>
  <c r="V1027" i="4"/>
  <c r="V1028" i="4"/>
  <c r="V1029" i="4"/>
  <c r="V1030" i="4"/>
  <c r="V1031" i="4"/>
  <c r="V1032" i="4"/>
  <c r="V1033" i="4"/>
  <c r="V1034" i="4"/>
  <c r="V1035" i="4"/>
  <c r="V1036" i="4"/>
  <c r="V1037" i="4"/>
  <c r="V1038" i="4"/>
  <c r="V1039" i="4"/>
  <c r="V1040" i="4"/>
  <c r="V1041" i="4"/>
  <c r="V1042" i="4"/>
  <c r="V1043" i="4"/>
  <c r="V1044" i="4"/>
  <c r="V1045" i="4"/>
  <c r="V1046" i="4"/>
  <c r="V1047" i="4"/>
  <c r="V1048" i="4"/>
  <c r="V1049" i="4"/>
  <c r="V1050" i="4"/>
  <c r="V1051" i="4"/>
  <c r="V1052" i="4"/>
  <c r="V1053" i="4"/>
  <c r="V1054" i="4"/>
  <c r="V1055" i="4"/>
  <c r="V1056" i="4"/>
  <c r="V1057" i="4"/>
  <c r="V1058" i="4"/>
  <c r="V1059" i="4"/>
  <c r="V1060" i="4"/>
  <c r="V1061" i="4"/>
  <c r="V1062" i="4"/>
  <c r="V1063" i="4"/>
  <c r="V1064" i="4"/>
  <c r="V1065" i="4"/>
  <c r="V1066" i="4"/>
  <c r="V1067" i="4"/>
  <c r="V1068" i="4"/>
  <c r="V1069" i="4"/>
  <c r="V1070" i="4"/>
  <c r="V1071" i="4"/>
  <c r="V1072" i="4"/>
  <c r="V1073" i="4"/>
  <c r="V1074" i="4"/>
  <c r="V1075" i="4"/>
  <c r="V1076" i="4"/>
  <c r="V1077" i="4"/>
  <c r="V1078" i="4"/>
  <c r="V1079" i="4"/>
  <c r="V1080" i="4"/>
  <c r="V1081" i="4"/>
  <c r="V1082" i="4"/>
  <c r="V1083" i="4"/>
  <c r="V1084" i="4"/>
  <c r="V1085" i="4"/>
  <c r="V1086" i="4"/>
  <c r="V1087" i="4"/>
  <c r="V1088" i="4"/>
  <c r="V1089" i="4"/>
  <c r="V1090" i="4"/>
  <c r="V1091" i="4"/>
  <c r="V1092" i="4"/>
  <c r="V1093" i="4"/>
  <c r="V1094" i="4"/>
  <c r="V1095" i="4"/>
  <c r="V1096" i="4"/>
  <c r="V1097" i="4"/>
  <c r="V1098" i="4"/>
  <c r="V1099" i="4"/>
  <c r="V1100" i="4"/>
  <c r="V1101" i="4"/>
  <c r="V1102" i="4"/>
  <c r="V1103" i="4"/>
  <c r="V1104" i="4"/>
  <c r="V1105" i="4"/>
  <c r="V1106" i="4"/>
  <c r="V1107" i="4"/>
  <c r="V1108" i="4"/>
  <c r="V1109" i="4"/>
  <c r="V1110" i="4"/>
  <c r="V1111" i="4"/>
  <c r="V1112" i="4"/>
  <c r="V1113" i="4"/>
  <c r="V1114" i="4"/>
  <c r="V1115" i="4"/>
  <c r="V1116" i="4"/>
  <c r="V1117" i="4"/>
  <c r="V1118" i="4"/>
  <c r="V1119" i="4"/>
  <c r="V1120" i="4"/>
  <c r="V1121" i="4"/>
  <c r="V1122" i="4"/>
  <c r="V1123" i="4"/>
  <c r="V1124" i="4"/>
  <c r="V1125" i="4"/>
  <c r="V1126" i="4"/>
  <c r="V1127" i="4"/>
  <c r="V1128" i="4"/>
  <c r="V1129" i="4"/>
  <c r="V1130" i="4"/>
  <c r="V1131" i="4"/>
  <c r="V1132" i="4"/>
  <c r="V1133" i="4"/>
  <c r="V1134" i="4"/>
  <c r="V1135" i="4"/>
  <c r="V1136" i="4"/>
  <c r="V1137" i="4"/>
  <c r="V1138" i="4"/>
  <c r="V1139" i="4"/>
  <c r="V1140" i="4"/>
  <c r="V1141" i="4"/>
  <c r="V1142" i="4"/>
  <c r="V1143" i="4"/>
  <c r="V1144" i="4"/>
  <c r="V1145" i="4"/>
  <c r="V1146" i="4"/>
  <c r="V1147" i="4"/>
  <c r="V1148" i="4"/>
  <c r="V1149" i="4"/>
  <c r="V1150" i="4"/>
  <c r="V1151" i="4"/>
  <c r="V1152" i="4"/>
  <c r="V1153" i="4"/>
  <c r="V1154" i="4"/>
  <c r="V1155" i="4"/>
  <c r="V1156" i="4"/>
  <c r="V1157" i="4"/>
  <c r="V1158" i="4"/>
  <c r="V1159" i="4"/>
  <c r="V1160" i="4"/>
  <c r="V1161" i="4"/>
  <c r="V1162" i="4"/>
  <c r="V1163" i="4"/>
  <c r="V1164" i="4"/>
  <c r="V1165" i="4"/>
  <c r="V1166" i="4"/>
  <c r="V1167" i="4"/>
  <c r="V1168" i="4"/>
  <c r="V1169" i="4"/>
  <c r="V1170" i="4"/>
  <c r="V1171" i="4"/>
  <c r="V1172" i="4"/>
  <c r="V1173" i="4"/>
  <c r="V1174" i="4"/>
  <c r="V1175" i="4"/>
  <c r="V1176" i="4"/>
  <c r="V1177" i="4"/>
  <c r="V1178" i="4"/>
  <c r="V1179" i="4"/>
  <c r="V1180" i="4"/>
  <c r="V1181" i="4"/>
  <c r="V1182" i="4"/>
  <c r="V1183" i="4"/>
  <c r="V1184" i="4"/>
  <c r="V1185" i="4"/>
  <c r="V1186" i="4"/>
  <c r="V1187" i="4"/>
  <c r="V1188" i="4"/>
  <c r="V1189" i="4"/>
  <c r="V1190" i="4"/>
  <c r="V1191" i="4"/>
  <c r="V1192" i="4"/>
  <c r="V1193" i="4"/>
  <c r="V1194" i="4"/>
  <c r="V1195" i="4"/>
  <c r="V1196" i="4"/>
  <c r="V1197" i="4"/>
  <c r="V1198" i="4"/>
  <c r="V1199" i="4"/>
  <c r="V1200" i="4"/>
  <c r="V1201" i="4"/>
  <c r="V1202" i="4"/>
  <c r="V1203" i="4"/>
  <c r="V1204" i="4"/>
  <c r="V1205" i="4"/>
  <c r="V1206" i="4"/>
  <c r="V1207" i="4"/>
  <c r="V1208" i="4"/>
  <c r="V1209" i="4"/>
  <c r="V1210" i="4"/>
  <c r="V1211" i="4"/>
  <c r="V1212" i="4"/>
  <c r="V1213" i="4"/>
  <c r="V1214" i="4"/>
  <c r="V1215" i="4"/>
  <c r="V1216" i="4"/>
  <c r="V1217" i="4"/>
  <c r="V1218" i="4"/>
  <c r="V1219" i="4"/>
  <c r="V1220" i="4"/>
  <c r="V1221" i="4"/>
  <c r="V1222" i="4"/>
  <c r="V1223" i="4"/>
  <c r="V1224" i="4"/>
  <c r="V1225" i="4"/>
  <c r="V1226" i="4"/>
  <c r="V1227" i="4"/>
  <c r="V1228" i="4"/>
  <c r="V1229" i="4"/>
  <c r="V1230" i="4"/>
  <c r="V1231" i="4"/>
  <c r="V1232" i="4"/>
  <c r="V1233" i="4"/>
  <c r="V1234" i="4"/>
  <c r="V1235" i="4"/>
  <c r="V1236" i="4"/>
  <c r="V1237" i="4"/>
  <c r="V1238" i="4"/>
  <c r="V1239" i="4"/>
  <c r="V1240" i="4"/>
  <c r="V1241" i="4"/>
  <c r="V1242" i="4"/>
  <c r="V1243" i="4"/>
  <c r="V1244" i="4"/>
  <c r="V1245" i="4"/>
  <c r="V1246" i="4"/>
  <c r="V1247" i="4"/>
  <c r="V1248" i="4"/>
  <c r="V1249" i="4"/>
  <c r="V1250" i="4"/>
  <c r="V1251" i="4"/>
  <c r="V1252" i="4"/>
  <c r="V1253" i="4"/>
  <c r="V1254" i="4"/>
  <c r="V1255" i="4"/>
  <c r="V1256" i="4"/>
  <c r="V1257" i="4"/>
  <c r="V1258" i="4"/>
  <c r="V1259" i="4"/>
  <c r="V1260" i="4"/>
  <c r="V1261" i="4"/>
  <c r="V1262" i="4"/>
  <c r="V1263" i="4"/>
  <c r="V1264" i="4"/>
  <c r="V1265" i="4"/>
  <c r="V1266" i="4"/>
  <c r="V1267" i="4"/>
  <c r="V1268" i="4"/>
  <c r="V1269" i="4"/>
  <c r="V1270" i="4"/>
  <c r="V1271" i="4"/>
  <c r="V1272" i="4"/>
  <c r="V1273" i="4"/>
  <c r="V1274" i="4"/>
  <c r="V1275" i="4"/>
  <c r="V1276" i="4"/>
  <c r="V1277" i="4"/>
  <c r="V1278" i="4"/>
  <c r="V1279" i="4"/>
  <c r="V1280" i="4"/>
  <c r="V1281" i="4"/>
  <c r="V1282" i="4"/>
  <c r="V1283" i="4"/>
  <c r="V1284" i="4"/>
  <c r="V1285" i="4"/>
  <c r="V1286" i="4"/>
  <c r="V1287" i="4"/>
  <c r="V1288" i="4"/>
  <c r="V1289" i="4"/>
  <c r="V1290" i="4"/>
  <c r="V1291" i="4"/>
  <c r="V1292" i="4"/>
  <c r="V1293" i="4"/>
  <c r="V1294" i="4"/>
  <c r="V1295" i="4"/>
  <c r="V1296" i="4"/>
  <c r="V1297" i="4"/>
  <c r="V1298" i="4"/>
  <c r="V1299" i="4"/>
  <c r="V1300" i="4"/>
  <c r="V1301" i="4"/>
  <c r="V1302" i="4"/>
  <c r="V1303" i="4"/>
  <c r="V1304" i="4"/>
  <c r="V1305" i="4"/>
  <c r="V1306" i="4"/>
  <c r="V1307" i="4"/>
  <c r="V1308" i="4"/>
  <c r="V1309" i="4"/>
  <c r="V1310" i="4"/>
  <c r="V1311" i="4"/>
  <c r="V1312" i="4"/>
  <c r="V1313" i="4"/>
  <c r="V1314" i="4"/>
  <c r="V1315" i="4"/>
  <c r="V1316" i="4"/>
  <c r="V1317" i="4"/>
  <c r="V1318" i="4"/>
  <c r="V1319" i="4"/>
  <c r="V1320" i="4"/>
  <c r="V1321" i="4"/>
  <c r="V1322" i="4"/>
  <c r="V1323" i="4"/>
  <c r="V1324" i="4"/>
  <c r="V1325" i="4"/>
  <c r="V1326" i="4"/>
  <c r="V1327" i="4"/>
  <c r="V1328" i="4"/>
  <c r="V1329" i="4"/>
  <c r="V1330" i="4"/>
  <c r="V1331" i="4"/>
  <c r="V1332" i="4"/>
  <c r="V1333" i="4"/>
  <c r="V1334" i="4"/>
  <c r="V1335" i="4"/>
  <c r="V1336" i="4"/>
  <c r="V1337" i="4"/>
  <c r="V1338" i="4"/>
  <c r="V1339" i="4"/>
  <c r="V1340" i="4"/>
  <c r="V1341" i="4"/>
  <c r="V1342" i="4"/>
  <c r="V1343" i="4"/>
  <c r="V1344" i="4"/>
  <c r="V1345" i="4"/>
  <c r="V1346" i="4"/>
  <c r="V1347" i="4"/>
  <c r="V1348" i="4"/>
  <c r="V1349" i="4"/>
  <c r="V1350" i="4"/>
  <c r="V1351" i="4"/>
  <c r="V1352" i="4"/>
  <c r="V1353" i="4"/>
  <c r="V1354" i="4"/>
  <c r="V1355" i="4"/>
  <c r="V1356" i="4"/>
  <c r="V1357" i="4"/>
  <c r="V1358" i="4"/>
  <c r="V1359" i="4"/>
  <c r="V1360" i="4"/>
  <c r="V1361" i="4"/>
  <c r="V1362" i="4"/>
  <c r="V1363" i="4"/>
  <c r="V1364" i="4"/>
  <c r="V1365" i="4"/>
  <c r="V1366" i="4"/>
  <c r="V1367" i="4"/>
  <c r="V1368" i="4"/>
  <c r="V1369" i="4"/>
  <c r="V1370" i="4"/>
  <c r="V1371" i="4"/>
  <c r="V1372" i="4"/>
  <c r="V1373" i="4"/>
  <c r="V1374" i="4"/>
  <c r="V1375" i="4"/>
  <c r="V1376" i="4"/>
  <c r="V1377" i="4"/>
  <c r="V1378" i="4"/>
  <c r="V1379" i="4"/>
  <c r="V1380" i="4"/>
  <c r="V1381" i="4"/>
  <c r="V1382" i="4"/>
  <c r="V1383" i="4"/>
  <c r="V1384" i="4"/>
  <c r="V1385" i="4"/>
  <c r="V1386" i="4"/>
  <c r="V1387" i="4"/>
  <c r="V1388" i="4"/>
  <c r="V1389" i="4"/>
  <c r="V1390" i="4"/>
  <c r="V1391" i="4"/>
  <c r="V1392" i="4"/>
  <c r="V1393" i="4"/>
  <c r="V1394" i="4"/>
  <c r="V1395" i="4"/>
  <c r="V1396" i="4"/>
  <c r="V1397" i="4"/>
  <c r="V1398" i="4"/>
  <c r="V1399" i="4"/>
  <c r="V1400" i="4"/>
  <c r="V1401" i="4"/>
  <c r="V1402" i="4"/>
  <c r="V1403" i="4"/>
  <c r="V1404" i="4"/>
  <c r="V1405" i="4"/>
  <c r="V1406" i="4"/>
  <c r="V1407" i="4"/>
  <c r="V1408" i="4"/>
  <c r="V1409" i="4"/>
  <c r="V1410" i="4"/>
  <c r="V1411" i="4"/>
  <c r="V1412" i="4"/>
  <c r="V1413" i="4"/>
  <c r="V1414" i="4"/>
  <c r="V1415" i="4"/>
  <c r="V1416" i="4"/>
  <c r="V1417" i="4"/>
  <c r="V1418" i="4"/>
  <c r="V1419" i="4"/>
  <c r="V1420" i="4"/>
  <c r="V1421" i="4"/>
  <c r="V1422" i="4"/>
  <c r="V1423" i="4"/>
  <c r="V1424" i="4"/>
  <c r="V1425" i="4"/>
  <c r="V1426" i="4"/>
  <c r="V1427" i="4"/>
  <c r="V1428" i="4"/>
  <c r="V1429" i="4"/>
  <c r="V1430" i="4"/>
  <c r="V1431" i="4"/>
  <c r="V1432" i="4"/>
  <c r="V1433" i="4"/>
  <c r="V1434" i="4"/>
  <c r="V1435" i="4"/>
  <c r="V1436" i="4"/>
  <c r="V1437" i="4"/>
  <c r="V1438" i="4"/>
  <c r="V1439" i="4"/>
  <c r="V1440" i="4"/>
  <c r="V1441" i="4"/>
  <c r="V1442" i="4"/>
  <c r="V1443" i="4"/>
  <c r="V1444" i="4"/>
  <c r="V1445" i="4"/>
  <c r="V1446" i="4"/>
  <c r="V1447" i="4"/>
  <c r="V1448" i="4"/>
  <c r="V1449" i="4"/>
  <c r="V1450" i="4"/>
  <c r="V1451" i="4"/>
  <c r="V1452" i="4"/>
  <c r="V1453" i="4"/>
  <c r="V1454" i="4"/>
  <c r="V1455" i="4"/>
  <c r="V1456" i="4"/>
  <c r="V1457" i="4"/>
  <c r="V1458" i="4"/>
  <c r="V1459" i="4"/>
  <c r="V1460" i="4"/>
  <c r="V1461" i="4"/>
  <c r="V1462" i="4"/>
  <c r="V1463" i="4"/>
  <c r="V1464" i="4"/>
  <c r="V1465" i="4"/>
  <c r="V1466" i="4"/>
  <c r="V1467" i="4"/>
  <c r="V1468" i="4"/>
  <c r="V1469" i="4"/>
  <c r="V1470" i="4"/>
  <c r="V1471" i="4"/>
  <c r="V1472" i="4"/>
  <c r="V1473" i="4"/>
  <c r="V1474" i="4"/>
  <c r="V1475" i="4"/>
  <c r="V1476" i="4"/>
  <c r="V1477" i="4"/>
  <c r="V1478" i="4"/>
  <c r="V1479" i="4"/>
  <c r="V1480" i="4"/>
  <c r="V1481" i="4"/>
  <c r="V1482" i="4"/>
  <c r="V1483" i="4"/>
  <c r="V1484" i="4"/>
  <c r="V1485" i="4"/>
  <c r="V1486" i="4"/>
  <c r="V1487" i="4"/>
  <c r="V1488" i="4"/>
  <c r="V1489" i="4"/>
  <c r="V1490" i="4"/>
  <c r="V1491" i="4"/>
  <c r="V1492" i="4"/>
  <c r="V1493" i="4"/>
  <c r="V1494" i="4"/>
  <c r="V1495" i="4"/>
  <c r="V1496" i="4"/>
  <c r="V1497" i="4"/>
  <c r="V1498" i="4"/>
  <c r="V1499" i="4"/>
  <c r="V1500" i="4"/>
  <c r="V1501" i="4"/>
  <c r="V1502" i="4"/>
  <c r="V1503" i="4"/>
  <c r="V1504" i="4"/>
  <c r="V1505" i="4"/>
  <c r="V1506" i="4"/>
  <c r="V1507" i="4"/>
  <c r="V1508" i="4"/>
  <c r="V1509" i="4"/>
  <c r="V1510" i="4"/>
  <c r="V1511" i="4"/>
  <c r="V1512" i="4"/>
  <c r="V1513" i="4"/>
  <c r="V1514" i="4"/>
  <c r="V1515" i="4"/>
  <c r="V1516" i="4"/>
  <c r="V1517" i="4"/>
  <c r="V1518" i="4"/>
  <c r="V1519" i="4"/>
  <c r="V1520" i="4"/>
  <c r="V1521" i="4"/>
  <c r="V1522" i="4"/>
  <c r="V1523" i="4"/>
  <c r="V1524" i="4"/>
  <c r="V1525" i="4"/>
  <c r="V1526" i="4"/>
  <c r="V1527" i="4"/>
  <c r="V1528" i="4"/>
  <c r="V1529" i="4"/>
  <c r="V1530" i="4"/>
  <c r="V1531" i="4"/>
  <c r="V1532" i="4"/>
  <c r="V1533" i="4"/>
  <c r="V1534" i="4"/>
  <c r="V1535" i="4"/>
  <c r="V1536" i="4"/>
  <c r="V1537" i="4"/>
  <c r="V1538" i="4"/>
  <c r="V1539" i="4"/>
  <c r="V1540" i="4"/>
  <c r="V1541" i="4"/>
  <c r="V1542" i="4"/>
  <c r="V1543" i="4"/>
  <c r="V1544" i="4"/>
  <c r="V1545" i="4"/>
  <c r="V1546" i="4"/>
  <c r="V1547" i="4"/>
  <c r="V1548" i="4"/>
  <c r="V1549" i="4"/>
  <c r="V1550" i="4"/>
  <c r="V1551" i="4"/>
  <c r="V1552" i="4"/>
  <c r="V1553" i="4"/>
  <c r="V1554" i="4"/>
  <c r="V1555" i="4"/>
  <c r="V1556" i="4"/>
  <c r="V1557" i="4"/>
  <c r="V1558" i="4"/>
  <c r="V1559" i="4"/>
  <c r="V1560" i="4"/>
  <c r="V1561" i="4"/>
  <c r="V1562" i="4"/>
  <c r="V1563" i="4"/>
  <c r="V1564" i="4"/>
  <c r="V1565" i="4"/>
  <c r="V1566" i="4"/>
  <c r="V1567" i="4"/>
  <c r="V1568" i="4"/>
  <c r="V1569" i="4"/>
  <c r="V1570" i="4"/>
  <c r="V1571" i="4"/>
  <c r="V1572" i="4"/>
  <c r="V1573" i="4"/>
  <c r="V1574" i="4"/>
  <c r="V1575" i="4"/>
  <c r="V1576" i="4"/>
  <c r="V1577" i="4"/>
  <c r="V1578" i="4"/>
  <c r="V1579" i="4"/>
  <c r="V1580" i="4"/>
  <c r="V1581" i="4"/>
  <c r="V1582" i="4"/>
  <c r="V1583" i="4"/>
  <c r="V1584" i="4"/>
  <c r="V1585" i="4"/>
  <c r="V1586" i="4"/>
  <c r="V1587" i="4"/>
  <c r="V1588" i="4"/>
  <c r="V1589" i="4"/>
  <c r="V1590" i="4"/>
  <c r="V1591" i="4"/>
  <c r="V1592" i="4"/>
  <c r="V1593" i="4"/>
  <c r="V1594" i="4"/>
  <c r="V1595" i="4"/>
  <c r="V1596" i="4"/>
  <c r="V1597" i="4"/>
  <c r="V1598" i="4"/>
  <c r="V1599" i="4"/>
  <c r="V1600" i="4"/>
  <c r="V1601" i="4"/>
  <c r="V1602" i="4"/>
  <c r="V1603" i="4"/>
  <c r="V1604" i="4"/>
  <c r="V1605" i="4"/>
  <c r="V1606" i="4"/>
  <c r="V1607" i="4"/>
  <c r="V1608" i="4"/>
  <c r="V1609" i="4"/>
  <c r="V1610" i="4"/>
  <c r="V1611" i="4"/>
  <c r="V1612" i="4"/>
  <c r="V1613" i="4"/>
  <c r="V1614" i="4"/>
  <c r="V1615" i="4"/>
  <c r="V1616" i="4"/>
  <c r="V1617" i="4"/>
  <c r="V1618" i="4"/>
  <c r="V1619" i="4"/>
  <c r="V1620" i="4"/>
  <c r="V1621" i="4"/>
  <c r="V1622" i="4"/>
  <c r="V1623" i="4"/>
  <c r="V1624" i="4"/>
  <c r="V1625" i="4"/>
  <c r="V1626" i="4"/>
  <c r="V1627" i="4"/>
  <c r="V1628" i="4"/>
  <c r="V1629" i="4"/>
  <c r="V1630" i="4"/>
  <c r="V1631" i="4"/>
  <c r="V1632" i="4"/>
  <c r="V1633" i="4"/>
  <c r="V1634" i="4"/>
  <c r="V1635" i="4"/>
  <c r="V1636" i="4"/>
  <c r="V1637" i="4"/>
  <c r="V1638" i="4"/>
  <c r="V1639" i="4"/>
  <c r="V1640" i="4"/>
  <c r="V1641" i="4"/>
  <c r="V1642" i="4"/>
  <c r="V1643" i="4"/>
  <c r="V1644" i="4"/>
  <c r="V1645" i="4"/>
  <c r="V1646" i="4"/>
  <c r="V1647" i="4"/>
  <c r="V1648" i="4"/>
  <c r="V1649" i="4"/>
  <c r="V1650" i="4"/>
  <c r="V1651" i="4"/>
  <c r="V1652" i="4"/>
  <c r="V1653" i="4"/>
  <c r="V1654" i="4"/>
  <c r="V1655" i="4"/>
  <c r="V1656" i="4"/>
  <c r="V1657" i="4"/>
  <c r="V1658" i="4"/>
  <c r="V1659" i="4"/>
  <c r="V1660" i="4"/>
  <c r="V1661" i="4"/>
  <c r="V1662" i="4"/>
  <c r="V1663" i="4"/>
  <c r="V1664" i="4"/>
  <c r="V1665" i="4"/>
  <c r="V1666" i="4"/>
  <c r="V1667" i="4"/>
  <c r="V1668" i="4"/>
  <c r="V1669" i="4"/>
  <c r="V1670" i="4"/>
  <c r="V1671" i="4"/>
  <c r="V1672" i="4"/>
  <c r="V1673" i="4"/>
  <c r="V1674" i="4"/>
  <c r="V1675" i="4"/>
  <c r="V1676" i="4"/>
  <c r="V1677" i="4"/>
  <c r="V1678" i="4"/>
  <c r="V1679" i="4"/>
  <c r="V1680" i="4"/>
  <c r="V1681" i="4"/>
  <c r="V1682" i="4"/>
  <c r="V1683" i="4"/>
  <c r="V1684" i="4"/>
  <c r="V1685" i="4"/>
  <c r="V1686" i="4"/>
  <c r="V1687" i="4"/>
  <c r="V1688" i="4"/>
  <c r="V1689" i="4"/>
  <c r="V1690" i="4"/>
  <c r="V1691" i="4"/>
  <c r="V1692" i="4"/>
  <c r="V1693" i="4"/>
  <c r="V1694" i="4"/>
  <c r="V1695" i="4"/>
  <c r="V1696" i="4"/>
  <c r="V1697" i="4"/>
  <c r="V1698" i="4"/>
  <c r="V1699" i="4"/>
  <c r="V1700" i="4"/>
  <c r="V1701" i="4"/>
  <c r="V1702" i="4"/>
  <c r="V1703" i="4"/>
  <c r="V1704" i="4"/>
  <c r="V1705" i="4"/>
  <c r="V1706" i="4"/>
  <c r="V1707" i="4"/>
  <c r="V1708" i="4"/>
  <c r="V1709" i="4"/>
  <c r="V1710" i="4"/>
  <c r="V1711" i="4"/>
  <c r="V1712" i="4"/>
  <c r="V1713" i="4"/>
  <c r="V1714" i="4"/>
  <c r="V1715" i="4"/>
  <c r="V1716" i="4"/>
  <c r="V1717" i="4"/>
  <c r="V1718" i="4"/>
  <c r="V1719" i="4"/>
  <c r="V1720" i="4"/>
  <c r="V1721" i="4"/>
  <c r="V1722" i="4"/>
  <c r="V1723" i="4"/>
  <c r="V1724" i="4"/>
  <c r="V1725" i="4"/>
  <c r="V1726" i="4"/>
  <c r="V1727" i="4"/>
  <c r="V1728" i="4"/>
  <c r="V1729" i="4"/>
  <c r="V1730" i="4"/>
  <c r="V1731" i="4"/>
  <c r="V1732" i="4"/>
  <c r="V1733" i="4"/>
  <c r="V1734" i="4"/>
  <c r="V1735" i="4"/>
  <c r="V1736" i="4"/>
  <c r="V1737" i="4"/>
  <c r="V1738" i="4"/>
  <c r="V1739" i="4"/>
  <c r="V1740" i="4"/>
  <c r="V1741" i="4"/>
  <c r="V1742" i="4"/>
  <c r="V1743" i="4"/>
  <c r="V1744" i="4"/>
  <c r="V1745" i="4"/>
  <c r="V1746" i="4"/>
  <c r="V1747" i="4"/>
  <c r="V1748" i="4"/>
  <c r="V1749" i="4"/>
  <c r="V1750" i="4"/>
  <c r="V1751" i="4"/>
  <c r="V1752" i="4"/>
  <c r="V1753" i="4"/>
  <c r="V1754" i="4"/>
  <c r="V1755" i="4"/>
  <c r="V1756" i="4"/>
  <c r="V1757" i="4"/>
  <c r="V1758" i="4"/>
  <c r="V1759" i="4"/>
  <c r="V1760" i="4"/>
  <c r="V1761" i="4"/>
  <c r="V1762" i="4"/>
  <c r="V1763" i="4"/>
  <c r="V1764" i="4"/>
  <c r="V1765" i="4"/>
  <c r="V1766" i="4"/>
  <c r="V1767" i="4"/>
  <c r="V1768" i="4"/>
  <c r="V1769" i="4"/>
  <c r="V1770" i="4"/>
  <c r="V1771" i="4"/>
  <c r="V1772" i="4"/>
  <c r="V1773" i="4"/>
  <c r="V1774" i="4"/>
  <c r="V1775" i="4"/>
  <c r="V1776" i="4"/>
  <c r="V1777" i="4"/>
  <c r="V1778" i="4"/>
  <c r="V1779" i="4"/>
  <c r="V1780" i="4"/>
  <c r="V1781" i="4"/>
  <c r="V1782" i="4"/>
  <c r="V1783" i="4"/>
  <c r="V1784" i="4"/>
  <c r="V1785" i="4"/>
  <c r="V1786" i="4"/>
  <c r="V1787" i="4"/>
  <c r="V1788" i="4"/>
  <c r="V1789" i="4"/>
  <c r="V1790" i="4"/>
  <c r="V1791" i="4"/>
  <c r="V1792" i="4"/>
  <c r="V1793" i="4"/>
  <c r="V1794" i="4"/>
  <c r="V1795" i="4"/>
  <c r="V1796" i="4"/>
  <c r="V1797" i="4"/>
  <c r="V1798" i="4"/>
  <c r="V1799" i="4"/>
  <c r="V1800" i="4"/>
  <c r="V1801" i="4"/>
  <c r="V1802" i="4"/>
  <c r="V1803" i="4"/>
  <c r="V1804" i="4"/>
  <c r="V1805" i="4"/>
  <c r="V1806" i="4"/>
  <c r="V1807" i="4"/>
  <c r="V1808" i="4"/>
  <c r="V1809" i="4"/>
  <c r="V1810" i="4"/>
  <c r="V1811" i="4"/>
  <c r="V1812" i="4"/>
  <c r="V1813" i="4"/>
  <c r="V1814" i="4"/>
  <c r="V1815" i="4"/>
  <c r="V1816" i="4"/>
  <c r="V1817" i="4"/>
  <c r="V1818" i="4"/>
  <c r="V1819" i="4"/>
  <c r="V1820" i="4"/>
  <c r="V1821" i="4"/>
  <c r="V1822" i="4"/>
  <c r="V1823" i="4"/>
  <c r="V1824" i="4"/>
  <c r="V1825" i="4"/>
  <c r="V1826" i="4"/>
  <c r="V1827" i="4"/>
  <c r="V1828" i="4"/>
  <c r="V1829" i="4"/>
  <c r="V1830" i="4"/>
  <c r="V1831" i="4"/>
  <c r="V1832" i="4"/>
  <c r="V1833" i="4"/>
  <c r="V1834" i="4"/>
  <c r="V1835" i="4"/>
  <c r="V1836" i="4"/>
  <c r="V1837" i="4"/>
  <c r="V1838" i="4"/>
  <c r="V1839" i="4"/>
  <c r="V1840" i="4"/>
  <c r="V1841" i="4"/>
  <c r="V1842" i="4"/>
  <c r="V1843" i="4"/>
  <c r="V1844" i="4"/>
  <c r="V1845" i="4"/>
  <c r="V1846" i="4"/>
  <c r="V1847" i="4"/>
  <c r="V1848" i="4"/>
  <c r="V1849" i="4"/>
  <c r="V1850" i="4"/>
  <c r="V1851" i="4"/>
  <c r="V39" i="4"/>
  <c r="U1489" i="4"/>
  <c r="U1490" i="4"/>
  <c r="U1491" i="4"/>
  <c r="U1492" i="4"/>
  <c r="U1493" i="4"/>
  <c r="U1494" i="4"/>
  <c r="U1495" i="4"/>
  <c r="U1496" i="4"/>
  <c r="U1497" i="4"/>
  <c r="U1498" i="4"/>
  <c r="U1499" i="4"/>
  <c r="U1500" i="4"/>
  <c r="U1501" i="4"/>
  <c r="U1502" i="4"/>
  <c r="U1503" i="4"/>
  <c r="U1504" i="4"/>
  <c r="U1505" i="4"/>
  <c r="U1506" i="4"/>
  <c r="U1507" i="4"/>
  <c r="U1508" i="4"/>
  <c r="U1509" i="4"/>
  <c r="U1510" i="4"/>
  <c r="U1511" i="4"/>
  <c r="U1512" i="4"/>
  <c r="U1513" i="4"/>
  <c r="U1514" i="4"/>
  <c r="U1515" i="4"/>
  <c r="U1516" i="4"/>
  <c r="U1517" i="4"/>
  <c r="U1518" i="4"/>
  <c r="U1519" i="4"/>
  <c r="U1520" i="4"/>
  <c r="U1521" i="4"/>
  <c r="U1522" i="4"/>
  <c r="U1523" i="4"/>
  <c r="U1524" i="4"/>
  <c r="U1525" i="4"/>
  <c r="U1526" i="4"/>
  <c r="U1527" i="4"/>
  <c r="U1528" i="4"/>
  <c r="U1529" i="4"/>
  <c r="U1530" i="4"/>
  <c r="U1531" i="4"/>
  <c r="U1532" i="4"/>
  <c r="U1533" i="4"/>
  <c r="U1534" i="4"/>
  <c r="U1535" i="4"/>
  <c r="U1536" i="4"/>
  <c r="U1537" i="4"/>
  <c r="U1538" i="4"/>
  <c r="U1539" i="4"/>
  <c r="U1540" i="4"/>
  <c r="U1541" i="4"/>
  <c r="U1542" i="4"/>
  <c r="U1543" i="4"/>
  <c r="U1544" i="4"/>
  <c r="U1545" i="4"/>
  <c r="U1546" i="4"/>
  <c r="U1547" i="4"/>
  <c r="U1548" i="4"/>
  <c r="U1549" i="4"/>
  <c r="U1550" i="4"/>
  <c r="U1551" i="4"/>
  <c r="U1552" i="4"/>
  <c r="U1553" i="4"/>
  <c r="U1554" i="4"/>
  <c r="U1555" i="4"/>
  <c r="U1556" i="4"/>
  <c r="U1557" i="4"/>
  <c r="U1558" i="4"/>
  <c r="U1559" i="4"/>
  <c r="U1560" i="4"/>
  <c r="U1561" i="4"/>
  <c r="U1562" i="4"/>
  <c r="U1563" i="4"/>
  <c r="U1564" i="4"/>
  <c r="U1565" i="4"/>
  <c r="U1566" i="4"/>
  <c r="U1567" i="4"/>
  <c r="U1568" i="4"/>
  <c r="U1569" i="4"/>
  <c r="U1570" i="4"/>
  <c r="U1571" i="4"/>
  <c r="U1572" i="4"/>
  <c r="U1573" i="4"/>
  <c r="U1574" i="4"/>
  <c r="U1575" i="4"/>
  <c r="U1576" i="4"/>
  <c r="U1577" i="4"/>
  <c r="U1578" i="4"/>
  <c r="U1579" i="4"/>
  <c r="U1580" i="4"/>
  <c r="U1581" i="4"/>
  <c r="U1582" i="4"/>
  <c r="U1583" i="4"/>
  <c r="U1584" i="4"/>
  <c r="U1585" i="4"/>
  <c r="U1586" i="4"/>
  <c r="U1587" i="4"/>
  <c r="U1588" i="4"/>
  <c r="U1589" i="4"/>
  <c r="U1590" i="4"/>
  <c r="U1591" i="4"/>
  <c r="U1592" i="4"/>
  <c r="U1593" i="4"/>
  <c r="U1594" i="4"/>
  <c r="U1595" i="4"/>
  <c r="U1596" i="4"/>
  <c r="U1597" i="4"/>
  <c r="U1598" i="4"/>
  <c r="U1599" i="4"/>
  <c r="U1600" i="4"/>
  <c r="U1601" i="4"/>
  <c r="U1602" i="4"/>
  <c r="U1603" i="4"/>
  <c r="U1604" i="4"/>
  <c r="U1605" i="4"/>
  <c r="U1606" i="4"/>
  <c r="U1607" i="4"/>
  <c r="U1608" i="4"/>
  <c r="U1609" i="4"/>
  <c r="U1610" i="4"/>
  <c r="U1611" i="4"/>
  <c r="U1612" i="4"/>
  <c r="U1613" i="4"/>
  <c r="U1614" i="4"/>
  <c r="U1615" i="4"/>
  <c r="U1616" i="4"/>
  <c r="U1617" i="4"/>
  <c r="U1618" i="4"/>
  <c r="U1619" i="4"/>
  <c r="U1620" i="4"/>
  <c r="U1621" i="4"/>
  <c r="U1622" i="4"/>
  <c r="U1623" i="4"/>
  <c r="U1624" i="4"/>
  <c r="U1625" i="4"/>
  <c r="U1626" i="4"/>
  <c r="U1627" i="4"/>
  <c r="U1628" i="4"/>
  <c r="U1629" i="4"/>
  <c r="U1630" i="4"/>
  <c r="U1631" i="4"/>
  <c r="U1632" i="4"/>
  <c r="U1633" i="4"/>
  <c r="U1634" i="4"/>
  <c r="U1635" i="4"/>
  <c r="U1636" i="4"/>
  <c r="U1637" i="4"/>
  <c r="U1638" i="4"/>
  <c r="U1639" i="4"/>
  <c r="U1640" i="4"/>
  <c r="U1641" i="4"/>
  <c r="U1642" i="4"/>
  <c r="U1643" i="4"/>
  <c r="U1644" i="4"/>
  <c r="U1645" i="4"/>
  <c r="U1646" i="4"/>
  <c r="U1647" i="4"/>
  <c r="U1648" i="4"/>
  <c r="U1649" i="4"/>
  <c r="U1650" i="4"/>
  <c r="U1651" i="4"/>
  <c r="U1652" i="4"/>
  <c r="U1653" i="4"/>
  <c r="U1654" i="4"/>
  <c r="U1655" i="4"/>
  <c r="U1656" i="4"/>
  <c r="U1657" i="4"/>
  <c r="U1658" i="4"/>
  <c r="U1659" i="4"/>
  <c r="U1660" i="4"/>
  <c r="U1661" i="4"/>
  <c r="U1662" i="4"/>
  <c r="U1663" i="4"/>
  <c r="U1664" i="4"/>
  <c r="U1665" i="4"/>
  <c r="U1666" i="4"/>
  <c r="U1667" i="4"/>
  <c r="U1668" i="4"/>
  <c r="U1669" i="4"/>
  <c r="U1670" i="4"/>
  <c r="U1671" i="4"/>
  <c r="U1672" i="4"/>
  <c r="U1673" i="4"/>
  <c r="U1674" i="4"/>
  <c r="U1675" i="4"/>
  <c r="U1676" i="4"/>
  <c r="U1677" i="4"/>
  <c r="U1678" i="4"/>
  <c r="U1679" i="4"/>
  <c r="U1680" i="4"/>
  <c r="U1681" i="4"/>
  <c r="U1682" i="4"/>
  <c r="U1683" i="4"/>
  <c r="U1684" i="4"/>
  <c r="U1685" i="4"/>
  <c r="U1686" i="4"/>
  <c r="U1687" i="4"/>
  <c r="U1688" i="4"/>
  <c r="U1689" i="4"/>
  <c r="U1690" i="4"/>
  <c r="U1691" i="4"/>
  <c r="U1692" i="4"/>
  <c r="U1693" i="4"/>
  <c r="U1694" i="4"/>
  <c r="U1695" i="4"/>
  <c r="U1696" i="4"/>
  <c r="U1697" i="4"/>
  <c r="U1698" i="4"/>
  <c r="U1699" i="4"/>
  <c r="U1700" i="4"/>
  <c r="U1701" i="4"/>
  <c r="U1702" i="4"/>
  <c r="U1703" i="4"/>
  <c r="U1704" i="4"/>
  <c r="U1705" i="4"/>
  <c r="U1706" i="4"/>
  <c r="U1707" i="4"/>
  <c r="U1708" i="4"/>
  <c r="U1709" i="4"/>
  <c r="U1710" i="4"/>
  <c r="U1711" i="4"/>
  <c r="U1712" i="4"/>
  <c r="U1713" i="4"/>
  <c r="U1714" i="4"/>
  <c r="U1715" i="4"/>
  <c r="U1716" i="4"/>
  <c r="U1717" i="4"/>
  <c r="U1718" i="4"/>
  <c r="U1719" i="4"/>
  <c r="U1720" i="4"/>
  <c r="U1721" i="4"/>
  <c r="U1722" i="4"/>
  <c r="U1723" i="4"/>
  <c r="U1724" i="4"/>
  <c r="U1725" i="4"/>
  <c r="U1726" i="4"/>
  <c r="U1727" i="4"/>
  <c r="U1728" i="4"/>
  <c r="U1729" i="4"/>
  <c r="U1730" i="4"/>
  <c r="U1731" i="4"/>
  <c r="U1732" i="4"/>
  <c r="U1733" i="4"/>
  <c r="U1734" i="4"/>
  <c r="U1735" i="4"/>
  <c r="U1736" i="4"/>
  <c r="U1737" i="4"/>
  <c r="U1738" i="4"/>
  <c r="U1739" i="4"/>
  <c r="U1740" i="4"/>
  <c r="U1741" i="4"/>
  <c r="U1742" i="4"/>
  <c r="U1743" i="4"/>
  <c r="U1744" i="4"/>
  <c r="U1745" i="4"/>
  <c r="U1746" i="4"/>
  <c r="U1747" i="4"/>
  <c r="U1748" i="4"/>
  <c r="U1749" i="4"/>
  <c r="U1750" i="4"/>
  <c r="U1751" i="4"/>
  <c r="U1752" i="4"/>
  <c r="U1753" i="4"/>
  <c r="U1754" i="4"/>
  <c r="U1755" i="4"/>
  <c r="U1756" i="4"/>
  <c r="U1757" i="4"/>
  <c r="U1758" i="4"/>
  <c r="U1759" i="4"/>
  <c r="U1760" i="4"/>
  <c r="U1761" i="4"/>
  <c r="U1762" i="4"/>
  <c r="U1763" i="4"/>
  <c r="U1764" i="4"/>
  <c r="U1765" i="4"/>
  <c r="U1766" i="4"/>
  <c r="U1767" i="4"/>
  <c r="U1768" i="4"/>
  <c r="U1769" i="4"/>
  <c r="U1770" i="4"/>
  <c r="U1771" i="4"/>
  <c r="U1772" i="4"/>
  <c r="U1773" i="4"/>
  <c r="U1774" i="4"/>
  <c r="U1775" i="4"/>
  <c r="U1776" i="4"/>
  <c r="U1777" i="4"/>
  <c r="U1778" i="4"/>
  <c r="U1779" i="4"/>
  <c r="U1780" i="4"/>
  <c r="U1781" i="4"/>
  <c r="U1782" i="4"/>
  <c r="U1783" i="4"/>
  <c r="U1784" i="4"/>
  <c r="U1785" i="4"/>
  <c r="U1786" i="4"/>
  <c r="U1787" i="4"/>
  <c r="U1788" i="4"/>
  <c r="U1789" i="4"/>
  <c r="U1790" i="4"/>
  <c r="U1791" i="4"/>
  <c r="U1792" i="4"/>
  <c r="U1793" i="4"/>
  <c r="U1794" i="4"/>
  <c r="U1795" i="4"/>
  <c r="U1796" i="4"/>
  <c r="U1797" i="4"/>
  <c r="U1798" i="4"/>
  <c r="U1799" i="4"/>
  <c r="U1800" i="4"/>
  <c r="U1801" i="4"/>
  <c r="U1802" i="4"/>
  <c r="U1803" i="4"/>
  <c r="U1804" i="4"/>
  <c r="U1805" i="4"/>
  <c r="U1806" i="4"/>
  <c r="U1807" i="4"/>
  <c r="U1808" i="4"/>
  <c r="U1809" i="4"/>
  <c r="U1810" i="4"/>
  <c r="U1811" i="4"/>
  <c r="U1812" i="4"/>
  <c r="U1813" i="4"/>
  <c r="U1814" i="4"/>
  <c r="U1815" i="4"/>
  <c r="U1816" i="4"/>
  <c r="U1817" i="4"/>
  <c r="U1818" i="4"/>
  <c r="U1819" i="4"/>
  <c r="U1820" i="4"/>
  <c r="U1821" i="4"/>
  <c r="U1822" i="4"/>
  <c r="U1823" i="4"/>
  <c r="U1824" i="4"/>
  <c r="U1825" i="4"/>
  <c r="U1826" i="4"/>
  <c r="U1827" i="4"/>
  <c r="U1828" i="4"/>
  <c r="U1829" i="4"/>
  <c r="U1830" i="4"/>
  <c r="U1831" i="4"/>
  <c r="U1832" i="4"/>
  <c r="U1833" i="4"/>
  <c r="U1834" i="4"/>
  <c r="U1835" i="4"/>
  <c r="U1836" i="4"/>
  <c r="U1837" i="4"/>
  <c r="U1838" i="4"/>
  <c r="U1839" i="4"/>
  <c r="U1840" i="4"/>
  <c r="U1841" i="4"/>
  <c r="U1842" i="4"/>
  <c r="U1843" i="4"/>
  <c r="U1844" i="4"/>
  <c r="U1845" i="4"/>
  <c r="U1846" i="4"/>
  <c r="U1847" i="4"/>
  <c r="U1848" i="4"/>
  <c r="U1849" i="4"/>
  <c r="U1850" i="4"/>
  <c r="U1851" i="4"/>
  <c r="U1132" i="4"/>
  <c r="U1133" i="4"/>
  <c r="U1134" i="4"/>
  <c r="U1135" i="4"/>
  <c r="U1136" i="4"/>
  <c r="U1137" i="4"/>
  <c r="U1138" i="4"/>
  <c r="U1139" i="4"/>
  <c r="U1140" i="4"/>
  <c r="U1141" i="4"/>
  <c r="U1142" i="4"/>
  <c r="U1143" i="4"/>
  <c r="U1144" i="4"/>
  <c r="U1145" i="4"/>
  <c r="U1146" i="4"/>
  <c r="U1147" i="4"/>
  <c r="U1148" i="4"/>
  <c r="U1149" i="4"/>
  <c r="U1150" i="4"/>
  <c r="U1151" i="4"/>
  <c r="U1152" i="4"/>
  <c r="U1153" i="4"/>
  <c r="U1154" i="4"/>
  <c r="U1155" i="4"/>
  <c r="U1156" i="4"/>
  <c r="U1157" i="4"/>
  <c r="U1158" i="4"/>
  <c r="U1159" i="4"/>
  <c r="U1160" i="4"/>
  <c r="U1161" i="4"/>
  <c r="U1162" i="4"/>
  <c r="U1163" i="4"/>
  <c r="U1164" i="4"/>
  <c r="U1165" i="4"/>
  <c r="U1166" i="4"/>
  <c r="U1167" i="4"/>
  <c r="U1168" i="4"/>
  <c r="U1169" i="4"/>
  <c r="U1170" i="4"/>
  <c r="U1171" i="4"/>
  <c r="U1172" i="4"/>
  <c r="U1173" i="4"/>
  <c r="U1174" i="4"/>
  <c r="U1175" i="4"/>
  <c r="U1176" i="4"/>
  <c r="U1177" i="4"/>
  <c r="U1178" i="4"/>
  <c r="U1179" i="4"/>
  <c r="U1180" i="4"/>
  <c r="U1181" i="4"/>
  <c r="U1182" i="4"/>
  <c r="U1183" i="4"/>
  <c r="U1184" i="4"/>
  <c r="U1185" i="4"/>
  <c r="U1186" i="4"/>
  <c r="U1187" i="4"/>
  <c r="U1188" i="4"/>
  <c r="U1189" i="4"/>
  <c r="U1190" i="4"/>
  <c r="U1191" i="4"/>
  <c r="U1192" i="4"/>
  <c r="U1193" i="4"/>
  <c r="U1194" i="4"/>
  <c r="U1195" i="4"/>
  <c r="U1196" i="4"/>
  <c r="U1197" i="4"/>
  <c r="U1198" i="4"/>
  <c r="U1199" i="4"/>
  <c r="U1200" i="4"/>
  <c r="U1201" i="4"/>
  <c r="U1202" i="4"/>
  <c r="U1203" i="4"/>
  <c r="U1204" i="4"/>
  <c r="U1205" i="4"/>
  <c r="U1206" i="4"/>
  <c r="U1207" i="4"/>
  <c r="U1208" i="4"/>
  <c r="U1209" i="4"/>
  <c r="U1210" i="4"/>
  <c r="U1211" i="4"/>
  <c r="U1212" i="4"/>
  <c r="U1213" i="4"/>
  <c r="U1214" i="4"/>
  <c r="U1215" i="4"/>
  <c r="U1216" i="4"/>
  <c r="U1217" i="4"/>
  <c r="U1218" i="4"/>
  <c r="U1219" i="4"/>
  <c r="U1220" i="4"/>
  <c r="U1221" i="4"/>
  <c r="U1222" i="4"/>
  <c r="U1223" i="4"/>
  <c r="U1224" i="4"/>
  <c r="U1225" i="4"/>
  <c r="U1226" i="4"/>
  <c r="U1227" i="4"/>
  <c r="U1228" i="4"/>
  <c r="U1229" i="4"/>
  <c r="U1230" i="4"/>
  <c r="U1231" i="4"/>
  <c r="U1232" i="4"/>
  <c r="U1233" i="4"/>
  <c r="U1234" i="4"/>
  <c r="U1235" i="4"/>
  <c r="U1236" i="4"/>
  <c r="U1237" i="4"/>
  <c r="U1238" i="4"/>
  <c r="U1239" i="4"/>
  <c r="U1240" i="4"/>
  <c r="U1241" i="4"/>
  <c r="U1242" i="4"/>
  <c r="U1243" i="4"/>
  <c r="U1244" i="4"/>
  <c r="U1245" i="4"/>
  <c r="U1246" i="4"/>
  <c r="U1247" i="4"/>
  <c r="U1248" i="4"/>
  <c r="U1249" i="4"/>
  <c r="U1250" i="4"/>
  <c r="U1251" i="4"/>
  <c r="U1252" i="4"/>
  <c r="U1253" i="4"/>
  <c r="U1254" i="4"/>
  <c r="U1255" i="4"/>
  <c r="U1256" i="4"/>
  <c r="U1257" i="4"/>
  <c r="U1258" i="4"/>
  <c r="U1259" i="4"/>
  <c r="U1260" i="4"/>
  <c r="U1261" i="4"/>
  <c r="U1262" i="4"/>
  <c r="U1263" i="4"/>
  <c r="U1264" i="4"/>
  <c r="U1265" i="4"/>
  <c r="U1266" i="4"/>
  <c r="U1267" i="4"/>
  <c r="U1268" i="4"/>
  <c r="U1269" i="4"/>
  <c r="U1270" i="4"/>
  <c r="U1271" i="4"/>
  <c r="U1272" i="4"/>
  <c r="U1273" i="4"/>
  <c r="U1274" i="4"/>
  <c r="U1275" i="4"/>
  <c r="U1276" i="4"/>
  <c r="U1277" i="4"/>
  <c r="U1278" i="4"/>
  <c r="U1279" i="4"/>
  <c r="U1280" i="4"/>
  <c r="U1281" i="4"/>
  <c r="U1282" i="4"/>
  <c r="U1283" i="4"/>
  <c r="U1284" i="4"/>
  <c r="U1285" i="4"/>
  <c r="U1286" i="4"/>
  <c r="U1287" i="4"/>
  <c r="U1288" i="4"/>
  <c r="U1289" i="4"/>
  <c r="U1290" i="4"/>
  <c r="U1291" i="4"/>
  <c r="U1292" i="4"/>
  <c r="U1293" i="4"/>
  <c r="U1294" i="4"/>
  <c r="U1295" i="4"/>
  <c r="U1296" i="4"/>
  <c r="U1297" i="4"/>
  <c r="U1298" i="4"/>
  <c r="U1299" i="4"/>
  <c r="U1300" i="4"/>
  <c r="U1301" i="4"/>
  <c r="U1302" i="4"/>
  <c r="U1303" i="4"/>
  <c r="U1304" i="4"/>
  <c r="U1305" i="4"/>
  <c r="U1306" i="4"/>
  <c r="U1307" i="4"/>
  <c r="U1308" i="4"/>
  <c r="U1309" i="4"/>
  <c r="U1310" i="4"/>
  <c r="U1311" i="4"/>
  <c r="U1312" i="4"/>
  <c r="U1313" i="4"/>
  <c r="U1314" i="4"/>
  <c r="U1315" i="4"/>
  <c r="U1316" i="4"/>
  <c r="U1317" i="4"/>
  <c r="U1318" i="4"/>
  <c r="U1319" i="4"/>
  <c r="U1320" i="4"/>
  <c r="U1321" i="4"/>
  <c r="U1322" i="4"/>
  <c r="U1323" i="4"/>
  <c r="U1324" i="4"/>
  <c r="U1325" i="4"/>
  <c r="U1326" i="4"/>
  <c r="U1327" i="4"/>
  <c r="U1328" i="4"/>
  <c r="U1329" i="4"/>
  <c r="U1330" i="4"/>
  <c r="U1331" i="4"/>
  <c r="U1332" i="4"/>
  <c r="U1333" i="4"/>
  <c r="U1334" i="4"/>
  <c r="U1335" i="4"/>
  <c r="U1336" i="4"/>
  <c r="U1337" i="4"/>
  <c r="U1338" i="4"/>
  <c r="U1339" i="4"/>
  <c r="U1340" i="4"/>
  <c r="U1341" i="4"/>
  <c r="U1342" i="4"/>
  <c r="U1343" i="4"/>
  <c r="U1344" i="4"/>
  <c r="U1345" i="4"/>
  <c r="U1346" i="4"/>
  <c r="U1347" i="4"/>
  <c r="U1348" i="4"/>
  <c r="U1349" i="4"/>
  <c r="U1350" i="4"/>
  <c r="U1351" i="4"/>
  <c r="U1352" i="4"/>
  <c r="U1353" i="4"/>
  <c r="U1354" i="4"/>
  <c r="U1355" i="4"/>
  <c r="U1356" i="4"/>
  <c r="U1357" i="4"/>
  <c r="U1358" i="4"/>
  <c r="U1359" i="4"/>
  <c r="U1360" i="4"/>
  <c r="U1361" i="4"/>
  <c r="U1362" i="4"/>
  <c r="U1363" i="4"/>
  <c r="U1364" i="4"/>
  <c r="U1365" i="4"/>
  <c r="U1366" i="4"/>
  <c r="U1367" i="4"/>
  <c r="U1368" i="4"/>
  <c r="U1369" i="4"/>
  <c r="U1370" i="4"/>
  <c r="U1371" i="4"/>
  <c r="U1372" i="4"/>
  <c r="U1373" i="4"/>
  <c r="U1374" i="4"/>
  <c r="U1375" i="4"/>
  <c r="U1376" i="4"/>
  <c r="U1377" i="4"/>
  <c r="U1378" i="4"/>
  <c r="U1379" i="4"/>
  <c r="U1380" i="4"/>
  <c r="U1381" i="4"/>
  <c r="U1382" i="4"/>
  <c r="U1383" i="4"/>
  <c r="U1384" i="4"/>
  <c r="U1385" i="4"/>
  <c r="U1386" i="4"/>
  <c r="U1387" i="4"/>
  <c r="U1388" i="4"/>
  <c r="U1389" i="4"/>
  <c r="U1390" i="4"/>
  <c r="U1391" i="4"/>
  <c r="U1392" i="4"/>
  <c r="U1393" i="4"/>
  <c r="U1394" i="4"/>
  <c r="U1395" i="4"/>
  <c r="U1396" i="4"/>
  <c r="U1397" i="4"/>
  <c r="U1398" i="4"/>
  <c r="U1399" i="4"/>
  <c r="U1400" i="4"/>
  <c r="U1401" i="4"/>
  <c r="U1402" i="4"/>
  <c r="U1403" i="4"/>
  <c r="U1404" i="4"/>
  <c r="U1405" i="4"/>
  <c r="U1406" i="4"/>
  <c r="U1407" i="4"/>
  <c r="U1408" i="4"/>
  <c r="U1409" i="4"/>
  <c r="U1410" i="4"/>
  <c r="U1411" i="4"/>
  <c r="U1412" i="4"/>
  <c r="U1413" i="4"/>
  <c r="U1414" i="4"/>
  <c r="U1415" i="4"/>
  <c r="U1416" i="4"/>
  <c r="U1417" i="4"/>
  <c r="U1418" i="4"/>
  <c r="U1419" i="4"/>
  <c r="U1420" i="4"/>
  <c r="U1421" i="4"/>
  <c r="U1422" i="4"/>
  <c r="U1423" i="4"/>
  <c r="U1424" i="4"/>
  <c r="U1425" i="4"/>
  <c r="U1426" i="4"/>
  <c r="U1427" i="4"/>
  <c r="U1428" i="4"/>
  <c r="U1429" i="4"/>
  <c r="U1430" i="4"/>
  <c r="U1431" i="4"/>
  <c r="U1432" i="4"/>
  <c r="U1433" i="4"/>
  <c r="U1434" i="4"/>
  <c r="U1435" i="4"/>
  <c r="U1436" i="4"/>
  <c r="U1437" i="4"/>
  <c r="U1438" i="4"/>
  <c r="U1439" i="4"/>
  <c r="U1440" i="4"/>
  <c r="U1441" i="4"/>
  <c r="U1442" i="4"/>
  <c r="U1443" i="4"/>
  <c r="U1444" i="4"/>
  <c r="U1445" i="4"/>
  <c r="U1446" i="4"/>
  <c r="U1447" i="4"/>
  <c r="U1448" i="4"/>
  <c r="U1449" i="4"/>
  <c r="U1450" i="4"/>
  <c r="U1451" i="4"/>
  <c r="U1452" i="4"/>
  <c r="U1453" i="4"/>
  <c r="U1454" i="4"/>
  <c r="U1455" i="4"/>
  <c r="U1456" i="4"/>
  <c r="U1457" i="4"/>
  <c r="U1458" i="4"/>
  <c r="U1459" i="4"/>
  <c r="U1460" i="4"/>
  <c r="U1461" i="4"/>
  <c r="U1462" i="4"/>
  <c r="U1463" i="4"/>
  <c r="U1464" i="4"/>
  <c r="U1465" i="4"/>
  <c r="U1466" i="4"/>
  <c r="U1467" i="4"/>
  <c r="U1468" i="4"/>
  <c r="U1469" i="4"/>
  <c r="U1470" i="4"/>
  <c r="U1471" i="4"/>
  <c r="U1472" i="4"/>
  <c r="U1473" i="4"/>
  <c r="U1474" i="4"/>
  <c r="U1475" i="4"/>
  <c r="U1476" i="4"/>
  <c r="U1477" i="4"/>
  <c r="U1478" i="4"/>
  <c r="U1479" i="4"/>
  <c r="U1480" i="4"/>
  <c r="U1481" i="4"/>
  <c r="U1482" i="4"/>
  <c r="U1483" i="4"/>
  <c r="U1484" i="4"/>
  <c r="U1485" i="4"/>
  <c r="U1123" i="4"/>
  <c r="U1124" i="4"/>
  <c r="U1125" i="4"/>
  <c r="U1126" i="4"/>
  <c r="U1127" i="4"/>
  <c r="U1128" i="4"/>
  <c r="U1129" i="4"/>
  <c r="U1130" i="4"/>
  <c r="U1131" i="4"/>
  <c r="U764" i="4"/>
  <c r="U765" i="4"/>
  <c r="U766" i="4"/>
  <c r="U767" i="4"/>
  <c r="U768" i="4"/>
  <c r="U769" i="4"/>
  <c r="U770" i="4"/>
  <c r="U771" i="4"/>
  <c r="U772" i="4"/>
  <c r="U773" i="4"/>
  <c r="U774" i="4"/>
  <c r="U775" i="4"/>
  <c r="U776" i="4"/>
  <c r="U777" i="4"/>
  <c r="U778" i="4"/>
  <c r="U779" i="4"/>
  <c r="U780" i="4"/>
  <c r="U781" i="4"/>
  <c r="U782" i="4"/>
  <c r="U783" i="4"/>
  <c r="U784" i="4"/>
  <c r="U785" i="4"/>
  <c r="U786" i="4"/>
  <c r="U787" i="4"/>
  <c r="U788" i="4"/>
  <c r="U789" i="4"/>
  <c r="U790" i="4"/>
  <c r="U791" i="4"/>
  <c r="U792" i="4"/>
  <c r="U793" i="4"/>
  <c r="U794" i="4"/>
  <c r="U795" i="4"/>
  <c r="U796" i="4"/>
  <c r="U797" i="4"/>
  <c r="U798" i="4"/>
  <c r="U799" i="4"/>
  <c r="U800" i="4"/>
  <c r="U801" i="4"/>
  <c r="U802" i="4"/>
  <c r="U803" i="4"/>
  <c r="U804" i="4"/>
  <c r="U805" i="4"/>
  <c r="U806" i="4"/>
  <c r="U807" i="4"/>
  <c r="U808" i="4"/>
  <c r="U809" i="4"/>
  <c r="U810" i="4"/>
  <c r="U811" i="4"/>
  <c r="U812" i="4"/>
  <c r="U813" i="4"/>
  <c r="U814" i="4"/>
  <c r="U815" i="4"/>
  <c r="U816" i="4"/>
  <c r="U817" i="4"/>
  <c r="U818" i="4"/>
  <c r="U819" i="4"/>
  <c r="U820" i="4"/>
  <c r="U821" i="4"/>
  <c r="U822" i="4"/>
  <c r="U823" i="4"/>
  <c r="U824" i="4"/>
  <c r="U825" i="4"/>
  <c r="U826" i="4"/>
  <c r="U827" i="4"/>
  <c r="U828" i="4"/>
  <c r="U829" i="4"/>
  <c r="U830" i="4"/>
  <c r="U831" i="4"/>
  <c r="U832" i="4"/>
  <c r="U833" i="4"/>
  <c r="U834" i="4"/>
  <c r="U835" i="4"/>
  <c r="U836" i="4"/>
  <c r="U837" i="4"/>
  <c r="U838" i="4"/>
  <c r="U839" i="4"/>
  <c r="U840" i="4"/>
  <c r="U841" i="4"/>
  <c r="U842" i="4"/>
  <c r="U843" i="4"/>
  <c r="U844" i="4"/>
  <c r="U845" i="4"/>
  <c r="U846" i="4"/>
  <c r="U847" i="4"/>
  <c r="U848" i="4"/>
  <c r="U849" i="4"/>
  <c r="U850" i="4"/>
  <c r="U851" i="4"/>
  <c r="U852" i="4"/>
  <c r="U853" i="4"/>
  <c r="U854" i="4"/>
  <c r="U855" i="4"/>
  <c r="U856" i="4"/>
  <c r="U857" i="4"/>
  <c r="U858" i="4"/>
  <c r="U859" i="4"/>
  <c r="U860" i="4"/>
  <c r="U861" i="4"/>
  <c r="U862" i="4"/>
  <c r="U863" i="4"/>
  <c r="U864" i="4"/>
  <c r="U865" i="4"/>
  <c r="U866" i="4"/>
  <c r="U867" i="4"/>
  <c r="U868" i="4"/>
  <c r="U869" i="4"/>
  <c r="U870" i="4"/>
  <c r="U871" i="4"/>
  <c r="U872" i="4"/>
  <c r="U873" i="4"/>
  <c r="U874" i="4"/>
  <c r="U875" i="4"/>
  <c r="U876" i="4"/>
  <c r="U877" i="4"/>
  <c r="U878" i="4"/>
  <c r="U879" i="4"/>
  <c r="U880" i="4"/>
  <c r="U881" i="4"/>
  <c r="U882" i="4"/>
  <c r="U883" i="4"/>
  <c r="U884" i="4"/>
  <c r="U885" i="4"/>
  <c r="U886" i="4"/>
  <c r="U887" i="4"/>
  <c r="U888" i="4"/>
  <c r="U889" i="4"/>
  <c r="U890" i="4"/>
  <c r="U891" i="4"/>
  <c r="U892" i="4"/>
  <c r="U893" i="4"/>
  <c r="U894" i="4"/>
  <c r="U895" i="4"/>
  <c r="U896" i="4"/>
  <c r="U897" i="4"/>
  <c r="U898" i="4"/>
  <c r="U899" i="4"/>
  <c r="U900" i="4"/>
  <c r="U901" i="4"/>
  <c r="U902" i="4"/>
  <c r="U903" i="4"/>
  <c r="U904" i="4"/>
  <c r="U905" i="4"/>
  <c r="U906" i="4"/>
  <c r="U907" i="4"/>
  <c r="U908" i="4"/>
  <c r="U909" i="4"/>
  <c r="U910" i="4"/>
  <c r="U911" i="4"/>
  <c r="U912" i="4"/>
  <c r="U913" i="4"/>
  <c r="U914" i="4"/>
  <c r="U915" i="4"/>
  <c r="U916" i="4"/>
  <c r="U917" i="4"/>
  <c r="U918" i="4"/>
  <c r="U919" i="4"/>
  <c r="U920" i="4"/>
  <c r="U921" i="4"/>
  <c r="U922" i="4"/>
  <c r="U923" i="4"/>
  <c r="U924" i="4"/>
  <c r="U925" i="4"/>
  <c r="U926" i="4"/>
  <c r="U927" i="4"/>
  <c r="U928" i="4"/>
  <c r="U929" i="4"/>
  <c r="U930" i="4"/>
  <c r="U931" i="4"/>
  <c r="U932" i="4"/>
  <c r="U933" i="4"/>
  <c r="U934" i="4"/>
  <c r="U935" i="4"/>
  <c r="U936" i="4"/>
  <c r="U937" i="4"/>
  <c r="U938" i="4"/>
  <c r="U939" i="4"/>
  <c r="U940" i="4"/>
  <c r="U941" i="4"/>
  <c r="U942" i="4"/>
  <c r="U943" i="4"/>
  <c r="U944" i="4"/>
  <c r="U945" i="4"/>
  <c r="U946" i="4"/>
  <c r="U947" i="4"/>
  <c r="U948" i="4"/>
  <c r="U949" i="4"/>
  <c r="U950" i="4"/>
  <c r="U951" i="4"/>
  <c r="U952" i="4"/>
  <c r="U953" i="4"/>
  <c r="U954" i="4"/>
  <c r="U955" i="4"/>
  <c r="U956" i="4"/>
  <c r="U957" i="4"/>
  <c r="U958" i="4"/>
  <c r="U959" i="4"/>
  <c r="U960" i="4"/>
  <c r="U961" i="4"/>
  <c r="U962" i="4"/>
  <c r="U963" i="4"/>
  <c r="U964" i="4"/>
  <c r="U965" i="4"/>
  <c r="U966" i="4"/>
  <c r="U967" i="4"/>
  <c r="U968" i="4"/>
  <c r="U969" i="4"/>
  <c r="U970" i="4"/>
  <c r="U971" i="4"/>
  <c r="U972" i="4"/>
  <c r="U973" i="4"/>
  <c r="U974" i="4"/>
  <c r="U975" i="4"/>
  <c r="U976" i="4"/>
  <c r="U977" i="4"/>
  <c r="U978" i="4"/>
  <c r="U979" i="4"/>
  <c r="U980" i="4"/>
  <c r="U981" i="4"/>
  <c r="U982" i="4"/>
  <c r="U983" i="4"/>
  <c r="U984" i="4"/>
  <c r="U985" i="4"/>
  <c r="U986" i="4"/>
  <c r="U987" i="4"/>
  <c r="U988" i="4"/>
  <c r="U989" i="4"/>
  <c r="U990" i="4"/>
  <c r="U991" i="4"/>
  <c r="U992" i="4"/>
  <c r="U993" i="4"/>
  <c r="U994" i="4"/>
  <c r="U995" i="4"/>
  <c r="U996" i="4"/>
  <c r="U997" i="4"/>
  <c r="U998" i="4"/>
  <c r="U999" i="4"/>
  <c r="U1000" i="4"/>
  <c r="U1001" i="4"/>
  <c r="U1002" i="4"/>
  <c r="U1003" i="4"/>
  <c r="U1004" i="4"/>
  <c r="U1005" i="4"/>
  <c r="U1006" i="4"/>
  <c r="U1007" i="4"/>
  <c r="U1008" i="4"/>
  <c r="U1009" i="4"/>
  <c r="U1010" i="4"/>
  <c r="U1011" i="4"/>
  <c r="U1012" i="4"/>
  <c r="U1013" i="4"/>
  <c r="U1014" i="4"/>
  <c r="U1015" i="4"/>
  <c r="U1016" i="4"/>
  <c r="U1017" i="4"/>
  <c r="U1018" i="4"/>
  <c r="U1019" i="4"/>
  <c r="U1020" i="4"/>
  <c r="U1021" i="4"/>
  <c r="U1022" i="4"/>
  <c r="U1023" i="4"/>
  <c r="U1024" i="4"/>
  <c r="U1025" i="4"/>
  <c r="U1026" i="4"/>
  <c r="U1027" i="4"/>
  <c r="U1028" i="4"/>
  <c r="U1029" i="4"/>
  <c r="U1030" i="4"/>
  <c r="U1031" i="4"/>
  <c r="U1032" i="4"/>
  <c r="U1033" i="4"/>
  <c r="U1034" i="4"/>
  <c r="U1035" i="4"/>
  <c r="U1036" i="4"/>
  <c r="U1037" i="4"/>
  <c r="U1038" i="4"/>
  <c r="U1039" i="4"/>
  <c r="U1040" i="4"/>
  <c r="U1041" i="4"/>
  <c r="U1042" i="4"/>
  <c r="U1043" i="4"/>
  <c r="U1044" i="4"/>
  <c r="U1045" i="4"/>
  <c r="U1046" i="4"/>
  <c r="U1047" i="4"/>
  <c r="U1048" i="4"/>
  <c r="U1049" i="4"/>
  <c r="U1050" i="4"/>
  <c r="U1051" i="4"/>
  <c r="U1052" i="4"/>
  <c r="U1053" i="4"/>
  <c r="U1054" i="4"/>
  <c r="U1055" i="4"/>
  <c r="U1056" i="4"/>
  <c r="U1057" i="4"/>
  <c r="U1058" i="4"/>
  <c r="U1059" i="4"/>
  <c r="U1060" i="4"/>
  <c r="U1061" i="4"/>
  <c r="U1062" i="4"/>
  <c r="U1063" i="4"/>
  <c r="U1064" i="4"/>
  <c r="U1065" i="4"/>
  <c r="U1066" i="4"/>
  <c r="U1067" i="4"/>
  <c r="U1068" i="4"/>
  <c r="U1069" i="4"/>
  <c r="U1070" i="4"/>
  <c r="U1071" i="4"/>
  <c r="U1072" i="4"/>
  <c r="U1073" i="4"/>
  <c r="U1074" i="4"/>
  <c r="U1075" i="4"/>
  <c r="U1076" i="4"/>
  <c r="U1077" i="4"/>
  <c r="U1078" i="4"/>
  <c r="U1079" i="4"/>
  <c r="U1080" i="4"/>
  <c r="U1081" i="4"/>
  <c r="U1082" i="4"/>
  <c r="U1083" i="4"/>
  <c r="U1084" i="4"/>
  <c r="U1085" i="4"/>
  <c r="U1086" i="4"/>
  <c r="U1087" i="4"/>
  <c r="U1088" i="4"/>
  <c r="U1089" i="4"/>
  <c r="U1090" i="4"/>
  <c r="U1091" i="4"/>
  <c r="U1092" i="4"/>
  <c r="U1093" i="4"/>
  <c r="U1094" i="4"/>
  <c r="U1095" i="4"/>
  <c r="U1096" i="4"/>
  <c r="U1097" i="4"/>
  <c r="U1098" i="4"/>
  <c r="U1099" i="4"/>
  <c r="U1100" i="4"/>
  <c r="U1101" i="4"/>
  <c r="U1102" i="4"/>
  <c r="U1103" i="4"/>
  <c r="U1104" i="4"/>
  <c r="U1105" i="4"/>
  <c r="U1106" i="4"/>
  <c r="U1107" i="4"/>
  <c r="U1108" i="4"/>
  <c r="U1109" i="4"/>
  <c r="U1110" i="4"/>
  <c r="U1111" i="4"/>
  <c r="U1112" i="4"/>
  <c r="U1113" i="4"/>
  <c r="U1114" i="4"/>
  <c r="U1115" i="4"/>
  <c r="U1116" i="4"/>
  <c r="U1117" i="4"/>
  <c r="U1118" i="4"/>
  <c r="U1119" i="4"/>
  <c r="U1120" i="4"/>
  <c r="U758" i="4"/>
  <c r="U759" i="4"/>
  <c r="U760" i="4"/>
  <c r="U761" i="4"/>
  <c r="U762" i="4"/>
  <c r="U763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U510" i="4"/>
  <c r="U511" i="4"/>
  <c r="U512" i="4"/>
  <c r="U513" i="4"/>
  <c r="U514" i="4"/>
  <c r="U515" i="4"/>
  <c r="U516" i="4"/>
  <c r="U517" i="4"/>
  <c r="U518" i="4"/>
  <c r="U519" i="4"/>
  <c r="U520" i="4"/>
  <c r="U521" i="4"/>
  <c r="U522" i="4"/>
  <c r="U523" i="4"/>
  <c r="U524" i="4"/>
  <c r="U525" i="4"/>
  <c r="U526" i="4"/>
  <c r="U527" i="4"/>
  <c r="U528" i="4"/>
  <c r="U529" i="4"/>
  <c r="U530" i="4"/>
  <c r="U531" i="4"/>
  <c r="U532" i="4"/>
  <c r="U533" i="4"/>
  <c r="U534" i="4"/>
  <c r="U535" i="4"/>
  <c r="U536" i="4"/>
  <c r="U537" i="4"/>
  <c r="U538" i="4"/>
  <c r="U539" i="4"/>
  <c r="U540" i="4"/>
  <c r="U541" i="4"/>
  <c r="U542" i="4"/>
  <c r="U543" i="4"/>
  <c r="U544" i="4"/>
  <c r="U545" i="4"/>
  <c r="U546" i="4"/>
  <c r="U547" i="4"/>
  <c r="U548" i="4"/>
  <c r="U549" i="4"/>
  <c r="U550" i="4"/>
  <c r="U551" i="4"/>
  <c r="U552" i="4"/>
  <c r="U553" i="4"/>
  <c r="U554" i="4"/>
  <c r="U555" i="4"/>
  <c r="U556" i="4"/>
  <c r="U557" i="4"/>
  <c r="U558" i="4"/>
  <c r="U559" i="4"/>
  <c r="U560" i="4"/>
  <c r="U561" i="4"/>
  <c r="U562" i="4"/>
  <c r="U563" i="4"/>
  <c r="U564" i="4"/>
  <c r="U565" i="4"/>
  <c r="U566" i="4"/>
  <c r="U567" i="4"/>
  <c r="U568" i="4"/>
  <c r="U569" i="4"/>
  <c r="U570" i="4"/>
  <c r="U571" i="4"/>
  <c r="U572" i="4"/>
  <c r="U573" i="4"/>
  <c r="U574" i="4"/>
  <c r="U575" i="4"/>
  <c r="U576" i="4"/>
  <c r="U577" i="4"/>
  <c r="U578" i="4"/>
  <c r="U579" i="4"/>
  <c r="U580" i="4"/>
  <c r="U581" i="4"/>
  <c r="U582" i="4"/>
  <c r="U583" i="4"/>
  <c r="U584" i="4"/>
  <c r="U585" i="4"/>
  <c r="U586" i="4"/>
  <c r="U587" i="4"/>
  <c r="U588" i="4"/>
  <c r="U589" i="4"/>
  <c r="U590" i="4"/>
  <c r="U591" i="4"/>
  <c r="U592" i="4"/>
  <c r="U593" i="4"/>
  <c r="U594" i="4"/>
  <c r="U595" i="4"/>
  <c r="U596" i="4"/>
  <c r="U597" i="4"/>
  <c r="U598" i="4"/>
  <c r="U599" i="4"/>
  <c r="U600" i="4"/>
  <c r="U601" i="4"/>
  <c r="U602" i="4"/>
  <c r="U603" i="4"/>
  <c r="U604" i="4"/>
  <c r="U605" i="4"/>
  <c r="U606" i="4"/>
  <c r="U607" i="4"/>
  <c r="U608" i="4"/>
  <c r="U609" i="4"/>
  <c r="U610" i="4"/>
  <c r="U611" i="4"/>
  <c r="U612" i="4"/>
  <c r="U613" i="4"/>
  <c r="U614" i="4"/>
  <c r="U615" i="4"/>
  <c r="U616" i="4"/>
  <c r="U617" i="4"/>
  <c r="U618" i="4"/>
  <c r="U619" i="4"/>
  <c r="U620" i="4"/>
  <c r="U621" i="4"/>
  <c r="U622" i="4"/>
  <c r="U623" i="4"/>
  <c r="U624" i="4"/>
  <c r="U625" i="4"/>
  <c r="U626" i="4"/>
  <c r="U627" i="4"/>
  <c r="U628" i="4"/>
  <c r="U629" i="4"/>
  <c r="U630" i="4"/>
  <c r="U631" i="4"/>
  <c r="U632" i="4"/>
  <c r="U633" i="4"/>
  <c r="U634" i="4"/>
  <c r="U635" i="4"/>
  <c r="U636" i="4"/>
  <c r="U637" i="4"/>
  <c r="U638" i="4"/>
  <c r="U639" i="4"/>
  <c r="U640" i="4"/>
  <c r="U641" i="4"/>
  <c r="U642" i="4"/>
  <c r="U643" i="4"/>
  <c r="U644" i="4"/>
  <c r="U645" i="4"/>
  <c r="U646" i="4"/>
  <c r="U647" i="4"/>
  <c r="U648" i="4"/>
  <c r="U649" i="4"/>
  <c r="U650" i="4"/>
  <c r="U651" i="4"/>
  <c r="U652" i="4"/>
  <c r="U653" i="4"/>
  <c r="U654" i="4"/>
  <c r="U655" i="4"/>
  <c r="U656" i="4"/>
  <c r="U657" i="4"/>
  <c r="U658" i="4"/>
  <c r="U659" i="4"/>
  <c r="U660" i="4"/>
  <c r="U661" i="4"/>
  <c r="U662" i="4"/>
  <c r="U663" i="4"/>
  <c r="U664" i="4"/>
  <c r="U665" i="4"/>
  <c r="U666" i="4"/>
  <c r="U667" i="4"/>
  <c r="U668" i="4"/>
  <c r="U669" i="4"/>
  <c r="U670" i="4"/>
  <c r="U671" i="4"/>
  <c r="U672" i="4"/>
  <c r="U673" i="4"/>
  <c r="U674" i="4"/>
  <c r="U675" i="4"/>
  <c r="U676" i="4"/>
  <c r="U677" i="4"/>
  <c r="U678" i="4"/>
  <c r="U679" i="4"/>
  <c r="U680" i="4"/>
  <c r="U681" i="4"/>
  <c r="U682" i="4"/>
  <c r="U683" i="4"/>
  <c r="U684" i="4"/>
  <c r="U685" i="4"/>
  <c r="U686" i="4"/>
  <c r="U687" i="4"/>
  <c r="U688" i="4"/>
  <c r="U689" i="4"/>
  <c r="U690" i="4"/>
  <c r="U691" i="4"/>
  <c r="U692" i="4"/>
  <c r="U693" i="4"/>
  <c r="U694" i="4"/>
  <c r="U695" i="4"/>
  <c r="U696" i="4"/>
  <c r="U697" i="4"/>
  <c r="U698" i="4"/>
  <c r="U699" i="4"/>
  <c r="U700" i="4"/>
  <c r="U701" i="4"/>
  <c r="U702" i="4"/>
  <c r="U703" i="4"/>
  <c r="U704" i="4"/>
  <c r="U705" i="4"/>
  <c r="U706" i="4"/>
  <c r="U707" i="4"/>
  <c r="U708" i="4"/>
  <c r="U709" i="4"/>
  <c r="U710" i="4"/>
  <c r="U711" i="4"/>
  <c r="U712" i="4"/>
  <c r="U713" i="4"/>
  <c r="U714" i="4"/>
  <c r="U715" i="4"/>
  <c r="U716" i="4"/>
  <c r="U717" i="4"/>
  <c r="U718" i="4"/>
  <c r="U719" i="4"/>
  <c r="U720" i="4"/>
  <c r="U721" i="4"/>
  <c r="U722" i="4"/>
  <c r="U723" i="4"/>
  <c r="U724" i="4"/>
  <c r="U725" i="4"/>
  <c r="U726" i="4"/>
  <c r="U727" i="4"/>
  <c r="U728" i="4"/>
  <c r="U729" i="4"/>
  <c r="U730" i="4"/>
  <c r="U731" i="4"/>
  <c r="U732" i="4"/>
  <c r="U733" i="4"/>
  <c r="U734" i="4"/>
  <c r="U735" i="4"/>
  <c r="U736" i="4"/>
  <c r="U737" i="4"/>
  <c r="U738" i="4"/>
  <c r="U739" i="4"/>
  <c r="U740" i="4"/>
  <c r="U741" i="4"/>
  <c r="U742" i="4"/>
  <c r="U743" i="4"/>
  <c r="U744" i="4"/>
  <c r="U745" i="4"/>
  <c r="U746" i="4"/>
  <c r="U747" i="4"/>
  <c r="U748" i="4"/>
  <c r="U749" i="4"/>
  <c r="U750" i="4"/>
  <c r="U751" i="4"/>
  <c r="U752" i="4"/>
  <c r="U753" i="4"/>
  <c r="U754" i="4"/>
  <c r="U392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637" i="4"/>
  <c r="T638" i="4"/>
  <c r="T639" i="4"/>
  <c r="T640" i="4"/>
  <c r="T641" i="4"/>
  <c r="T642" i="4"/>
  <c r="T643" i="4"/>
  <c r="T644" i="4"/>
  <c r="T645" i="4"/>
  <c r="T646" i="4"/>
  <c r="T647" i="4"/>
  <c r="T648" i="4"/>
  <c r="T649" i="4"/>
  <c r="T650" i="4"/>
  <c r="T651" i="4"/>
  <c r="T652" i="4"/>
  <c r="T653" i="4"/>
  <c r="T654" i="4"/>
  <c r="T655" i="4"/>
  <c r="T656" i="4"/>
  <c r="T657" i="4"/>
  <c r="T658" i="4"/>
  <c r="T659" i="4"/>
  <c r="T660" i="4"/>
  <c r="T661" i="4"/>
  <c r="T662" i="4"/>
  <c r="T663" i="4"/>
  <c r="T664" i="4"/>
  <c r="T665" i="4"/>
  <c r="T666" i="4"/>
  <c r="T667" i="4"/>
  <c r="T668" i="4"/>
  <c r="T669" i="4"/>
  <c r="T670" i="4"/>
  <c r="T671" i="4"/>
  <c r="T672" i="4"/>
  <c r="T673" i="4"/>
  <c r="T674" i="4"/>
  <c r="T675" i="4"/>
  <c r="T676" i="4"/>
  <c r="T677" i="4"/>
  <c r="T678" i="4"/>
  <c r="T679" i="4"/>
  <c r="T680" i="4"/>
  <c r="T681" i="4"/>
  <c r="T682" i="4"/>
  <c r="T683" i="4"/>
  <c r="T684" i="4"/>
  <c r="T685" i="4"/>
  <c r="T686" i="4"/>
  <c r="T687" i="4"/>
  <c r="T688" i="4"/>
  <c r="T689" i="4"/>
  <c r="T690" i="4"/>
  <c r="T691" i="4"/>
  <c r="T692" i="4"/>
  <c r="T693" i="4"/>
  <c r="T694" i="4"/>
  <c r="T695" i="4"/>
  <c r="T696" i="4"/>
  <c r="T697" i="4"/>
  <c r="T698" i="4"/>
  <c r="T699" i="4"/>
  <c r="T700" i="4"/>
  <c r="T701" i="4"/>
  <c r="T702" i="4"/>
  <c r="T703" i="4"/>
  <c r="T704" i="4"/>
  <c r="T705" i="4"/>
  <c r="T706" i="4"/>
  <c r="T707" i="4"/>
  <c r="T708" i="4"/>
  <c r="T709" i="4"/>
  <c r="T710" i="4"/>
  <c r="T711" i="4"/>
  <c r="T712" i="4"/>
  <c r="T713" i="4"/>
  <c r="T714" i="4"/>
  <c r="T715" i="4"/>
  <c r="T716" i="4"/>
  <c r="T717" i="4"/>
  <c r="T718" i="4"/>
  <c r="T719" i="4"/>
  <c r="T720" i="4"/>
  <c r="T721" i="4"/>
  <c r="T722" i="4"/>
  <c r="T723" i="4"/>
  <c r="T724" i="4"/>
  <c r="T725" i="4"/>
  <c r="T726" i="4"/>
  <c r="T727" i="4"/>
  <c r="T728" i="4"/>
  <c r="T729" i="4"/>
  <c r="T730" i="4"/>
  <c r="T731" i="4"/>
  <c r="T732" i="4"/>
  <c r="T733" i="4"/>
  <c r="T734" i="4"/>
  <c r="T735" i="4"/>
  <c r="T736" i="4"/>
  <c r="T737" i="4"/>
  <c r="T738" i="4"/>
  <c r="T739" i="4"/>
  <c r="T740" i="4"/>
  <c r="T741" i="4"/>
  <c r="T742" i="4"/>
  <c r="T743" i="4"/>
  <c r="T744" i="4"/>
  <c r="T745" i="4"/>
  <c r="T746" i="4"/>
  <c r="T747" i="4"/>
  <c r="T748" i="4"/>
  <c r="T749" i="4"/>
  <c r="T750" i="4"/>
  <c r="T751" i="4"/>
  <c r="T752" i="4"/>
  <c r="T753" i="4"/>
  <c r="T754" i="4"/>
  <c r="T755" i="4"/>
  <c r="T756" i="4"/>
  <c r="T757" i="4"/>
  <c r="T758" i="4"/>
  <c r="T759" i="4"/>
  <c r="T760" i="4"/>
  <c r="T761" i="4"/>
  <c r="T762" i="4"/>
  <c r="T763" i="4"/>
  <c r="T764" i="4"/>
  <c r="T765" i="4"/>
  <c r="T766" i="4"/>
  <c r="T767" i="4"/>
  <c r="T768" i="4"/>
  <c r="T769" i="4"/>
  <c r="T770" i="4"/>
  <c r="T771" i="4"/>
  <c r="T772" i="4"/>
  <c r="T773" i="4"/>
  <c r="T774" i="4"/>
  <c r="T775" i="4"/>
  <c r="T776" i="4"/>
  <c r="T777" i="4"/>
  <c r="T778" i="4"/>
  <c r="T779" i="4"/>
  <c r="T780" i="4"/>
  <c r="T781" i="4"/>
  <c r="T782" i="4"/>
  <c r="T783" i="4"/>
  <c r="T784" i="4"/>
  <c r="T785" i="4"/>
  <c r="T786" i="4"/>
  <c r="T787" i="4"/>
  <c r="T788" i="4"/>
  <c r="T789" i="4"/>
  <c r="T790" i="4"/>
  <c r="T791" i="4"/>
  <c r="T792" i="4"/>
  <c r="T793" i="4"/>
  <c r="T794" i="4"/>
  <c r="T795" i="4"/>
  <c r="T796" i="4"/>
  <c r="T797" i="4"/>
  <c r="T798" i="4"/>
  <c r="T799" i="4"/>
  <c r="T800" i="4"/>
  <c r="T801" i="4"/>
  <c r="T802" i="4"/>
  <c r="T803" i="4"/>
  <c r="T804" i="4"/>
  <c r="T805" i="4"/>
  <c r="T806" i="4"/>
  <c r="T807" i="4"/>
  <c r="T808" i="4"/>
  <c r="T809" i="4"/>
  <c r="T810" i="4"/>
  <c r="T811" i="4"/>
  <c r="T812" i="4"/>
  <c r="T813" i="4"/>
  <c r="T814" i="4"/>
  <c r="T815" i="4"/>
  <c r="T816" i="4"/>
  <c r="T817" i="4"/>
  <c r="T818" i="4"/>
  <c r="T819" i="4"/>
  <c r="T820" i="4"/>
  <c r="T821" i="4"/>
  <c r="T822" i="4"/>
  <c r="T823" i="4"/>
  <c r="T824" i="4"/>
  <c r="T825" i="4"/>
  <c r="T826" i="4"/>
  <c r="T827" i="4"/>
  <c r="T828" i="4"/>
  <c r="T829" i="4"/>
  <c r="T830" i="4"/>
  <c r="T831" i="4"/>
  <c r="T832" i="4"/>
  <c r="T833" i="4"/>
  <c r="T834" i="4"/>
  <c r="T835" i="4"/>
  <c r="T836" i="4"/>
  <c r="T837" i="4"/>
  <c r="T838" i="4"/>
  <c r="T839" i="4"/>
  <c r="T840" i="4"/>
  <c r="T841" i="4"/>
  <c r="T842" i="4"/>
  <c r="T843" i="4"/>
  <c r="T844" i="4"/>
  <c r="T845" i="4"/>
  <c r="T846" i="4"/>
  <c r="T847" i="4"/>
  <c r="T848" i="4"/>
  <c r="T849" i="4"/>
  <c r="T850" i="4"/>
  <c r="T851" i="4"/>
  <c r="T852" i="4"/>
  <c r="T853" i="4"/>
  <c r="T854" i="4"/>
  <c r="T855" i="4"/>
  <c r="T856" i="4"/>
  <c r="T857" i="4"/>
  <c r="T858" i="4"/>
  <c r="T859" i="4"/>
  <c r="T860" i="4"/>
  <c r="T861" i="4"/>
  <c r="T862" i="4"/>
  <c r="T863" i="4"/>
  <c r="T864" i="4"/>
  <c r="T865" i="4"/>
  <c r="T866" i="4"/>
  <c r="T867" i="4"/>
  <c r="T868" i="4"/>
  <c r="T869" i="4"/>
  <c r="T870" i="4"/>
  <c r="T871" i="4"/>
  <c r="T872" i="4"/>
  <c r="T873" i="4"/>
  <c r="T874" i="4"/>
  <c r="T875" i="4"/>
  <c r="T876" i="4"/>
  <c r="T877" i="4"/>
  <c r="T878" i="4"/>
  <c r="T879" i="4"/>
  <c r="T880" i="4"/>
  <c r="T881" i="4"/>
  <c r="T882" i="4"/>
  <c r="T883" i="4"/>
  <c r="T884" i="4"/>
  <c r="T885" i="4"/>
  <c r="T886" i="4"/>
  <c r="T887" i="4"/>
  <c r="T888" i="4"/>
  <c r="T889" i="4"/>
  <c r="T890" i="4"/>
  <c r="T891" i="4"/>
  <c r="T892" i="4"/>
  <c r="T893" i="4"/>
  <c r="T894" i="4"/>
  <c r="T895" i="4"/>
  <c r="T896" i="4"/>
  <c r="T897" i="4"/>
  <c r="T898" i="4"/>
  <c r="T899" i="4"/>
  <c r="T900" i="4"/>
  <c r="T901" i="4"/>
  <c r="T902" i="4"/>
  <c r="T903" i="4"/>
  <c r="T904" i="4"/>
  <c r="T905" i="4"/>
  <c r="T906" i="4"/>
  <c r="T907" i="4"/>
  <c r="T908" i="4"/>
  <c r="T909" i="4"/>
  <c r="T910" i="4"/>
  <c r="T911" i="4"/>
  <c r="T912" i="4"/>
  <c r="T913" i="4"/>
  <c r="T914" i="4"/>
  <c r="T915" i="4"/>
  <c r="T916" i="4"/>
  <c r="T917" i="4"/>
  <c r="T918" i="4"/>
  <c r="T919" i="4"/>
  <c r="T920" i="4"/>
  <c r="T921" i="4"/>
  <c r="T922" i="4"/>
  <c r="T923" i="4"/>
  <c r="T924" i="4"/>
  <c r="T925" i="4"/>
  <c r="T926" i="4"/>
  <c r="T927" i="4"/>
  <c r="T928" i="4"/>
  <c r="T929" i="4"/>
  <c r="T930" i="4"/>
  <c r="T931" i="4"/>
  <c r="T932" i="4"/>
  <c r="T933" i="4"/>
  <c r="T934" i="4"/>
  <c r="T935" i="4"/>
  <c r="T936" i="4"/>
  <c r="T937" i="4"/>
  <c r="T938" i="4"/>
  <c r="T939" i="4"/>
  <c r="T940" i="4"/>
  <c r="T941" i="4"/>
  <c r="T942" i="4"/>
  <c r="T943" i="4"/>
  <c r="T944" i="4"/>
  <c r="T945" i="4"/>
  <c r="T946" i="4"/>
  <c r="T947" i="4"/>
  <c r="T948" i="4"/>
  <c r="T949" i="4"/>
  <c r="T950" i="4"/>
  <c r="T951" i="4"/>
  <c r="T952" i="4"/>
  <c r="T953" i="4"/>
  <c r="T954" i="4"/>
  <c r="T955" i="4"/>
  <c r="T956" i="4"/>
  <c r="T957" i="4"/>
  <c r="T958" i="4"/>
  <c r="T959" i="4"/>
  <c r="T960" i="4"/>
  <c r="T961" i="4"/>
  <c r="T962" i="4"/>
  <c r="T963" i="4"/>
  <c r="T964" i="4"/>
  <c r="T965" i="4"/>
  <c r="T966" i="4"/>
  <c r="T967" i="4"/>
  <c r="T968" i="4"/>
  <c r="T969" i="4"/>
  <c r="T970" i="4"/>
  <c r="T971" i="4"/>
  <c r="T972" i="4"/>
  <c r="T973" i="4"/>
  <c r="T974" i="4"/>
  <c r="T975" i="4"/>
  <c r="T976" i="4"/>
  <c r="T977" i="4"/>
  <c r="T978" i="4"/>
  <c r="T979" i="4"/>
  <c r="T980" i="4"/>
  <c r="T981" i="4"/>
  <c r="T982" i="4"/>
  <c r="T983" i="4"/>
  <c r="T984" i="4"/>
  <c r="T985" i="4"/>
  <c r="T986" i="4"/>
  <c r="T987" i="4"/>
  <c r="T988" i="4"/>
  <c r="T989" i="4"/>
  <c r="T990" i="4"/>
  <c r="T991" i="4"/>
  <c r="T992" i="4"/>
  <c r="T993" i="4"/>
  <c r="T994" i="4"/>
  <c r="T995" i="4"/>
  <c r="T996" i="4"/>
  <c r="T997" i="4"/>
  <c r="T998" i="4"/>
  <c r="T999" i="4"/>
  <c r="T1000" i="4"/>
  <c r="T1001" i="4"/>
  <c r="T1002" i="4"/>
  <c r="T1003" i="4"/>
  <c r="T1004" i="4"/>
  <c r="T1005" i="4"/>
  <c r="T1006" i="4"/>
  <c r="T1007" i="4"/>
  <c r="T1008" i="4"/>
  <c r="T1009" i="4"/>
  <c r="T1010" i="4"/>
  <c r="T1011" i="4"/>
  <c r="T1012" i="4"/>
  <c r="T1013" i="4"/>
  <c r="T1014" i="4"/>
  <c r="T1015" i="4"/>
  <c r="T1016" i="4"/>
  <c r="T1017" i="4"/>
  <c r="T1018" i="4"/>
  <c r="T1019" i="4"/>
  <c r="T1020" i="4"/>
  <c r="T1021" i="4"/>
  <c r="T1022" i="4"/>
  <c r="T1023" i="4"/>
  <c r="T1024" i="4"/>
  <c r="T1025" i="4"/>
  <c r="T1026" i="4"/>
  <c r="T1027" i="4"/>
  <c r="T1028" i="4"/>
  <c r="T1029" i="4"/>
  <c r="T1030" i="4"/>
  <c r="T1031" i="4"/>
  <c r="T1032" i="4"/>
  <c r="T1033" i="4"/>
  <c r="T1034" i="4"/>
  <c r="T1035" i="4"/>
  <c r="T1036" i="4"/>
  <c r="T1037" i="4"/>
  <c r="T1038" i="4"/>
  <c r="T1039" i="4"/>
  <c r="T1040" i="4"/>
  <c r="T1041" i="4"/>
  <c r="T1042" i="4"/>
  <c r="T1043" i="4"/>
  <c r="T1044" i="4"/>
  <c r="T1045" i="4"/>
  <c r="T1046" i="4"/>
  <c r="T1047" i="4"/>
  <c r="T1048" i="4"/>
  <c r="T1049" i="4"/>
  <c r="T1050" i="4"/>
  <c r="T1051" i="4"/>
  <c r="T1052" i="4"/>
  <c r="T1053" i="4"/>
  <c r="T1054" i="4"/>
  <c r="T1055" i="4"/>
  <c r="T1056" i="4"/>
  <c r="T1057" i="4"/>
  <c r="T1058" i="4"/>
  <c r="T1059" i="4"/>
  <c r="T1060" i="4"/>
  <c r="T1061" i="4"/>
  <c r="T1062" i="4"/>
  <c r="T1063" i="4"/>
  <c r="T1064" i="4"/>
  <c r="T1065" i="4"/>
  <c r="T1066" i="4"/>
  <c r="T1067" i="4"/>
  <c r="T1068" i="4"/>
  <c r="T1069" i="4"/>
  <c r="T1070" i="4"/>
  <c r="T1071" i="4"/>
  <c r="T1072" i="4"/>
  <c r="T1073" i="4"/>
  <c r="T1074" i="4"/>
  <c r="T1075" i="4"/>
  <c r="T1076" i="4"/>
  <c r="T1077" i="4"/>
  <c r="T1078" i="4"/>
  <c r="T1079" i="4"/>
  <c r="T1080" i="4"/>
  <c r="T1081" i="4"/>
  <c r="T1082" i="4"/>
  <c r="T1083" i="4"/>
  <c r="T1084" i="4"/>
  <c r="T1085" i="4"/>
  <c r="T1086" i="4"/>
  <c r="T1087" i="4"/>
  <c r="T1088" i="4"/>
  <c r="T1089" i="4"/>
  <c r="T1090" i="4"/>
  <c r="T1091" i="4"/>
  <c r="T1092" i="4"/>
  <c r="T1093" i="4"/>
  <c r="T1094" i="4"/>
  <c r="T1095" i="4"/>
  <c r="T1096" i="4"/>
  <c r="T1097" i="4"/>
  <c r="T1098" i="4"/>
  <c r="T1099" i="4"/>
  <c r="T1100" i="4"/>
  <c r="T1101" i="4"/>
  <c r="T1102" i="4"/>
  <c r="T1103" i="4"/>
  <c r="T1104" i="4"/>
  <c r="T1105" i="4"/>
  <c r="T1106" i="4"/>
  <c r="T1107" i="4"/>
  <c r="T1108" i="4"/>
  <c r="T1109" i="4"/>
  <c r="T1110" i="4"/>
  <c r="T1111" i="4"/>
  <c r="T1112" i="4"/>
  <c r="T1113" i="4"/>
  <c r="T1114" i="4"/>
  <c r="T1115" i="4"/>
  <c r="T1116" i="4"/>
  <c r="T1117" i="4"/>
  <c r="T1118" i="4"/>
  <c r="T1119" i="4"/>
  <c r="T1120" i="4"/>
  <c r="T1121" i="4"/>
  <c r="T1122" i="4"/>
  <c r="T1123" i="4"/>
  <c r="T1124" i="4"/>
  <c r="T1125" i="4"/>
  <c r="T1126" i="4"/>
  <c r="T1127" i="4"/>
  <c r="T1128" i="4"/>
  <c r="T1129" i="4"/>
  <c r="T1130" i="4"/>
  <c r="T1131" i="4"/>
  <c r="T1132" i="4"/>
  <c r="T1133" i="4"/>
  <c r="T1134" i="4"/>
  <c r="T1135" i="4"/>
  <c r="T1136" i="4"/>
  <c r="T1137" i="4"/>
  <c r="T1138" i="4"/>
  <c r="T1139" i="4"/>
  <c r="T1140" i="4"/>
  <c r="T1141" i="4"/>
  <c r="T1142" i="4"/>
  <c r="T1143" i="4"/>
  <c r="T1144" i="4"/>
  <c r="T1145" i="4"/>
  <c r="T1146" i="4"/>
  <c r="T1147" i="4"/>
  <c r="T1148" i="4"/>
  <c r="T1149" i="4"/>
  <c r="T1150" i="4"/>
  <c r="T1151" i="4"/>
  <c r="T1152" i="4"/>
  <c r="T1153" i="4"/>
  <c r="T1154" i="4"/>
  <c r="T1155" i="4"/>
  <c r="T1156" i="4"/>
  <c r="T1157" i="4"/>
  <c r="T1158" i="4"/>
  <c r="T1159" i="4"/>
  <c r="T1160" i="4"/>
  <c r="T1161" i="4"/>
  <c r="T1162" i="4"/>
  <c r="T1163" i="4"/>
  <c r="T1164" i="4"/>
  <c r="T1165" i="4"/>
  <c r="T1166" i="4"/>
  <c r="T1167" i="4"/>
  <c r="T1168" i="4"/>
  <c r="T1169" i="4"/>
  <c r="T1170" i="4"/>
  <c r="T1171" i="4"/>
  <c r="T1172" i="4"/>
  <c r="T1173" i="4"/>
  <c r="T1174" i="4"/>
  <c r="T1175" i="4"/>
  <c r="T1176" i="4"/>
  <c r="T1177" i="4"/>
  <c r="T1178" i="4"/>
  <c r="T1179" i="4"/>
  <c r="T1180" i="4"/>
  <c r="T1181" i="4"/>
  <c r="T1182" i="4"/>
  <c r="T1183" i="4"/>
  <c r="T1184" i="4"/>
  <c r="T1185" i="4"/>
  <c r="T1186" i="4"/>
  <c r="T1187" i="4"/>
  <c r="T1188" i="4"/>
  <c r="T1189" i="4"/>
  <c r="T1190" i="4"/>
  <c r="T1191" i="4"/>
  <c r="T1192" i="4"/>
  <c r="T1193" i="4"/>
  <c r="T1194" i="4"/>
  <c r="T1195" i="4"/>
  <c r="T1196" i="4"/>
  <c r="T1197" i="4"/>
  <c r="T1198" i="4"/>
  <c r="T1199" i="4"/>
  <c r="T1200" i="4"/>
  <c r="T1201" i="4"/>
  <c r="T1202" i="4"/>
  <c r="T1203" i="4"/>
  <c r="T1204" i="4"/>
  <c r="T1205" i="4"/>
  <c r="T1206" i="4"/>
  <c r="T1207" i="4"/>
  <c r="T1208" i="4"/>
  <c r="T1209" i="4"/>
  <c r="T1210" i="4"/>
  <c r="T1211" i="4"/>
  <c r="T1212" i="4"/>
  <c r="T1213" i="4"/>
  <c r="T1214" i="4"/>
  <c r="T1215" i="4"/>
  <c r="T1216" i="4"/>
  <c r="T1217" i="4"/>
  <c r="T1218" i="4"/>
  <c r="T1219" i="4"/>
  <c r="T1220" i="4"/>
  <c r="T1221" i="4"/>
  <c r="T1222" i="4"/>
  <c r="T1223" i="4"/>
  <c r="T1224" i="4"/>
  <c r="T1225" i="4"/>
  <c r="T1226" i="4"/>
  <c r="T1227" i="4"/>
  <c r="T1228" i="4"/>
  <c r="T1229" i="4"/>
  <c r="T1230" i="4"/>
  <c r="T1231" i="4"/>
  <c r="T1232" i="4"/>
  <c r="T1233" i="4"/>
  <c r="T1234" i="4"/>
  <c r="T1235" i="4"/>
  <c r="T1236" i="4"/>
  <c r="T1237" i="4"/>
  <c r="T1238" i="4"/>
  <c r="T1239" i="4"/>
  <c r="T1240" i="4"/>
  <c r="T1241" i="4"/>
  <c r="T1242" i="4"/>
  <c r="T1243" i="4"/>
  <c r="T1244" i="4"/>
  <c r="T1245" i="4"/>
  <c r="T1246" i="4"/>
  <c r="T1247" i="4"/>
  <c r="T1248" i="4"/>
  <c r="T1249" i="4"/>
  <c r="T1250" i="4"/>
  <c r="T1251" i="4"/>
  <c r="T1252" i="4"/>
  <c r="T1253" i="4"/>
  <c r="T1254" i="4"/>
  <c r="T1255" i="4"/>
  <c r="T1256" i="4"/>
  <c r="T1257" i="4"/>
  <c r="T1258" i="4"/>
  <c r="T1259" i="4"/>
  <c r="T1260" i="4"/>
  <c r="T1261" i="4"/>
  <c r="T1262" i="4"/>
  <c r="T1263" i="4"/>
  <c r="T1264" i="4"/>
  <c r="T1265" i="4"/>
  <c r="T1266" i="4"/>
  <c r="T1267" i="4"/>
  <c r="T1268" i="4"/>
  <c r="T1269" i="4"/>
  <c r="T1270" i="4"/>
  <c r="T1271" i="4"/>
  <c r="T1272" i="4"/>
  <c r="T1273" i="4"/>
  <c r="T1274" i="4"/>
  <c r="T1275" i="4"/>
  <c r="T1276" i="4"/>
  <c r="T1277" i="4"/>
  <c r="T1278" i="4"/>
  <c r="T1279" i="4"/>
  <c r="T1280" i="4"/>
  <c r="T1281" i="4"/>
  <c r="T1282" i="4"/>
  <c r="T1283" i="4"/>
  <c r="T1284" i="4"/>
  <c r="T1285" i="4"/>
  <c r="T1286" i="4"/>
  <c r="T1287" i="4"/>
  <c r="T1288" i="4"/>
  <c r="T1289" i="4"/>
  <c r="T1290" i="4"/>
  <c r="T1291" i="4"/>
  <c r="T1292" i="4"/>
  <c r="T1293" i="4"/>
  <c r="T1294" i="4"/>
  <c r="T1295" i="4"/>
  <c r="T1296" i="4"/>
  <c r="T1297" i="4"/>
  <c r="T1298" i="4"/>
  <c r="T1299" i="4"/>
  <c r="T1300" i="4"/>
  <c r="T1301" i="4"/>
  <c r="T1302" i="4"/>
  <c r="T1303" i="4"/>
  <c r="T1304" i="4"/>
  <c r="T1305" i="4"/>
  <c r="T1306" i="4"/>
  <c r="T1307" i="4"/>
  <c r="T1308" i="4"/>
  <c r="T1309" i="4"/>
  <c r="T1310" i="4"/>
  <c r="T1311" i="4"/>
  <c r="T1312" i="4"/>
  <c r="T1313" i="4"/>
  <c r="T1314" i="4"/>
  <c r="T1315" i="4"/>
  <c r="T1316" i="4"/>
  <c r="T1317" i="4"/>
  <c r="T1318" i="4"/>
  <c r="T1319" i="4"/>
  <c r="T1320" i="4"/>
  <c r="T1321" i="4"/>
  <c r="T1322" i="4"/>
  <c r="T1323" i="4"/>
  <c r="T1324" i="4"/>
  <c r="T1325" i="4"/>
  <c r="T1326" i="4"/>
  <c r="T1327" i="4"/>
  <c r="T1328" i="4"/>
  <c r="T1329" i="4"/>
  <c r="T1330" i="4"/>
  <c r="T1331" i="4"/>
  <c r="T1332" i="4"/>
  <c r="T1333" i="4"/>
  <c r="T1334" i="4"/>
  <c r="T1335" i="4"/>
  <c r="T1336" i="4"/>
  <c r="T1337" i="4"/>
  <c r="T1338" i="4"/>
  <c r="T1339" i="4"/>
  <c r="T1340" i="4"/>
  <c r="T1341" i="4"/>
  <c r="T1342" i="4"/>
  <c r="T1343" i="4"/>
  <c r="T1344" i="4"/>
  <c r="T1345" i="4"/>
  <c r="T1346" i="4"/>
  <c r="T1347" i="4"/>
  <c r="T1348" i="4"/>
  <c r="T1349" i="4"/>
  <c r="T1350" i="4"/>
  <c r="T1351" i="4"/>
  <c r="T1352" i="4"/>
  <c r="T1353" i="4"/>
  <c r="T1354" i="4"/>
  <c r="T1355" i="4"/>
  <c r="T1356" i="4"/>
  <c r="T1357" i="4"/>
  <c r="T1358" i="4"/>
  <c r="T1359" i="4"/>
  <c r="T1360" i="4"/>
  <c r="T1361" i="4"/>
  <c r="T1362" i="4"/>
  <c r="T1363" i="4"/>
  <c r="T1364" i="4"/>
  <c r="T1365" i="4"/>
  <c r="T1366" i="4"/>
  <c r="T1367" i="4"/>
  <c r="T1368" i="4"/>
  <c r="T1369" i="4"/>
  <c r="T1370" i="4"/>
  <c r="T1371" i="4"/>
  <c r="T1372" i="4"/>
  <c r="T1373" i="4"/>
  <c r="T1374" i="4"/>
  <c r="T1375" i="4"/>
  <c r="T1376" i="4"/>
  <c r="T1377" i="4"/>
  <c r="T1378" i="4"/>
  <c r="T1379" i="4"/>
  <c r="T1380" i="4"/>
  <c r="T1381" i="4"/>
  <c r="T1382" i="4"/>
  <c r="T1383" i="4"/>
  <c r="T1384" i="4"/>
  <c r="T1385" i="4"/>
  <c r="T1386" i="4"/>
  <c r="T1387" i="4"/>
  <c r="T1388" i="4"/>
  <c r="T1389" i="4"/>
  <c r="T1390" i="4"/>
  <c r="T1391" i="4"/>
  <c r="T1392" i="4"/>
  <c r="T1393" i="4"/>
  <c r="T1394" i="4"/>
  <c r="T1395" i="4"/>
  <c r="T1396" i="4"/>
  <c r="T1397" i="4"/>
  <c r="T1398" i="4"/>
  <c r="T1399" i="4"/>
  <c r="T1400" i="4"/>
  <c r="T1401" i="4"/>
  <c r="T1402" i="4"/>
  <c r="T1403" i="4"/>
  <c r="T1404" i="4"/>
  <c r="T1405" i="4"/>
  <c r="T1406" i="4"/>
  <c r="T1407" i="4"/>
  <c r="T1408" i="4"/>
  <c r="T1409" i="4"/>
  <c r="T1410" i="4"/>
  <c r="T1411" i="4"/>
  <c r="T1412" i="4"/>
  <c r="T1413" i="4"/>
  <c r="T1414" i="4"/>
  <c r="T1415" i="4"/>
  <c r="T1416" i="4"/>
  <c r="T1417" i="4"/>
  <c r="T1418" i="4"/>
  <c r="T1419" i="4"/>
  <c r="T1420" i="4"/>
  <c r="T1421" i="4"/>
  <c r="T1422" i="4"/>
  <c r="T1423" i="4"/>
  <c r="T1424" i="4"/>
  <c r="T1425" i="4"/>
  <c r="T1426" i="4"/>
  <c r="T1427" i="4"/>
  <c r="T1428" i="4"/>
  <c r="T1429" i="4"/>
  <c r="T1430" i="4"/>
  <c r="T1431" i="4"/>
  <c r="T1432" i="4"/>
  <c r="T1433" i="4"/>
  <c r="T1434" i="4"/>
  <c r="T1435" i="4"/>
  <c r="T1436" i="4"/>
  <c r="T1437" i="4"/>
  <c r="T1438" i="4"/>
  <c r="T1439" i="4"/>
  <c r="T1440" i="4"/>
  <c r="T1441" i="4"/>
  <c r="T1442" i="4"/>
  <c r="T1443" i="4"/>
  <c r="T1444" i="4"/>
  <c r="T1445" i="4"/>
  <c r="T1446" i="4"/>
  <c r="T1447" i="4"/>
  <c r="T1448" i="4"/>
  <c r="T1449" i="4"/>
  <c r="T1450" i="4"/>
  <c r="T1451" i="4"/>
  <c r="T1452" i="4"/>
  <c r="T1453" i="4"/>
  <c r="T1454" i="4"/>
  <c r="T1455" i="4"/>
  <c r="T1456" i="4"/>
  <c r="T1457" i="4"/>
  <c r="T1458" i="4"/>
  <c r="T1459" i="4"/>
  <c r="T1460" i="4"/>
  <c r="T1461" i="4"/>
  <c r="T1462" i="4"/>
  <c r="T1463" i="4"/>
  <c r="T1464" i="4"/>
  <c r="T1465" i="4"/>
  <c r="T1466" i="4"/>
  <c r="T1467" i="4"/>
  <c r="T1468" i="4"/>
  <c r="T1469" i="4"/>
  <c r="T1470" i="4"/>
  <c r="T1471" i="4"/>
  <c r="T1472" i="4"/>
  <c r="T1473" i="4"/>
  <c r="T1474" i="4"/>
  <c r="T1475" i="4"/>
  <c r="T1476" i="4"/>
  <c r="T1477" i="4"/>
  <c r="T1478" i="4"/>
  <c r="T1479" i="4"/>
  <c r="T1480" i="4"/>
  <c r="T1481" i="4"/>
  <c r="T1482" i="4"/>
  <c r="T1483" i="4"/>
  <c r="T1484" i="4"/>
  <c r="T1485" i="4"/>
  <c r="T1486" i="4"/>
  <c r="T1487" i="4"/>
  <c r="T1488" i="4"/>
  <c r="T1489" i="4"/>
  <c r="T1490" i="4"/>
  <c r="T1491" i="4"/>
  <c r="T1492" i="4"/>
  <c r="T1493" i="4"/>
  <c r="T1494" i="4"/>
  <c r="T1495" i="4"/>
  <c r="T1496" i="4"/>
  <c r="T1497" i="4"/>
  <c r="T1498" i="4"/>
  <c r="T1499" i="4"/>
  <c r="T1500" i="4"/>
  <c r="T1501" i="4"/>
  <c r="T1502" i="4"/>
  <c r="T1503" i="4"/>
  <c r="T1504" i="4"/>
  <c r="T1505" i="4"/>
  <c r="T1506" i="4"/>
  <c r="T1507" i="4"/>
  <c r="T1508" i="4"/>
  <c r="T1509" i="4"/>
  <c r="T1510" i="4"/>
  <c r="T1511" i="4"/>
  <c r="T1512" i="4"/>
  <c r="T1513" i="4"/>
  <c r="T1514" i="4"/>
  <c r="T1515" i="4"/>
  <c r="T1516" i="4"/>
  <c r="T1517" i="4"/>
  <c r="T1518" i="4"/>
  <c r="T1519" i="4"/>
  <c r="T1520" i="4"/>
  <c r="T1521" i="4"/>
  <c r="T1522" i="4"/>
  <c r="T1523" i="4"/>
  <c r="T1524" i="4"/>
  <c r="T1525" i="4"/>
  <c r="T1526" i="4"/>
  <c r="T1527" i="4"/>
  <c r="T1528" i="4"/>
  <c r="T1529" i="4"/>
  <c r="T1530" i="4"/>
  <c r="T1531" i="4"/>
  <c r="T1532" i="4"/>
  <c r="T1533" i="4"/>
  <c r="T1534" i="4"/>
  <c r="T1535" i="4"/>
  <c r="T1536" i="4"/>
  <c r="T1537" i="4"/>
  <c r="T1538" i="4"/>
  <c r="T1539" i="4"/>
  <c r="T1540" i="4"/>
  <c r="T1541" i="4"/>
  <c r="T1542" i="4"/>
  <c r="T1543" i="4"/>
  <c r="T1544" i="4"/>
  <c r="T1545" i="4"/>
  <c r="T1546" i="4"/>
  <c r="T1547" i="4"/>
  <c r="T1548" i="4"/>
  <c r="T1549" i="4"/>
  <c r="T1550" i="4"/>
  <c r="T1551" i="4"/>
  <c r="T1552" i="4"/>
  <c r="T1553" i="4"/>
  <c r="T1554" i="4"/>
  <c r="T1555" i="4"/>
  <c r="T1556" i="4"/>
  <c r="T1557" i="4"/>
  <c r="T1558" i="4"/>
  <c r="T1559" i="4"/>
  <c r="T1560" i="4"/>
  <c r="T1561" i="4"/>
  <c r="T1562" i="4"/>
  <c r="T1563" i="4"/>
  <c r="T1564" i="4"/>
  <c r="T1565" i="4"/>
  <c r="T1566" i="4"/>
  <c r="T1567" i="4"/>
  <c r="T1568" i="4"/>
  <c r="T1569" i="4"/>
  <c r="T1570" i="4"/>
  <c r="T1571" i="4"/>
  <c r="T1572" i="4"/>
  <c r="T1573" i="4"/>
  <c r="T1574" i="4"/>
  <c r="T1575" i="4"/>
  <c r="T1576" i="4"/>
  <c r="T1577" i="4"/>
  <c r="T1578" i="4"/>
  <c r="T1579" i="4"/>
  <c r="T1580" i="4"/>
  <c r="T1581" i="4"/>
  <c r="T1582" i="4"/>
  <c r="T1583" i="4"/>
  <c r="T1584" i="4"/>
  <c r="T1585" i="4"/>
  <c r="T1586" i="4"/>
  <c r="T1587" i="4"/>
  <c r="T1588" i="4"/>
  <c r="T1589" i="4"/>
  <c r="T1590" i="4"/>
  <c r="T1591" i="4"/>
  <c r="T1592" i="4"/>
  <c r="T1593" i="4"/>
  <c r="T1594" i="4"/>
  <c r="T1595" i="4"/>
  <c r="T1596" i="4"/>
  <c r="T1597" i="4"/>
  <c r="T1598" i="4"/>
  <c r="T1599" i="4"/>
  <c r="T1600" i="4"/>
  <c r="T1601" i="4"/>
  <c r="T1602" i="4"/>
  <c r="T1603" i="4"/>
  <c r="T1604" i="4"/>
  <c r="T1605" i="4"/>
  <c r="T1606" i="4"/>
  <c r="T1607" i="4"/>
  <c r="T1608" i="4"/>
  <c r="T1609" i="4"/>
  <c r="T1610" i="4"/>
  <c r="T1611" i="4"/>
  <c r="T1612" i="4"/>
  <c r="T1613" i="4"/>
  <c r="T1614" i="4"/>
  <c r="T1615" i="4"/>
  <c r="T1616" i="4"/>
  <c r="T1617" i="4"/>
  <c r="T1618" i="4"/>
  <c r="T1619" i="4"/>
  <c r="T1620" i="4"/>
  <c r="T1621" i="4"/>
  <c r="T1622" i="4"/>
  <c r="T1623" i="4"/>
  <c r="T1624" i="4"/>
  <c r="T1625" i="4"/>
  <c r="T1626" i="4"/>
  <c r="T1627" i="4"/>
  <c r="T1628" i="4"/>
  <c r="T1629" i="4"/>
  <c r="T1630" i="4"/>
  <c r="T1631" i="4"/>
  <c r="T1632" i="4"/>
  <c r="T1633" i="4"/>
  <c r="T1634" i="4"/>
  <c r="T1635" i="4"/>
  <c r="T1636" i="4"/>
  <c r="T1637" i="4"/>
  <c r="T1638" i="4"/>
  <c r="T1639" i="4"/>
  <c r="T1640" i="4"/>
  <c r="T1641" i="4"/>
  <c r="T1642" i="4"/>
  <c r="T1643" i="4"/>
  <c r="T1644" i="4"/>
  <c r="T1645" i="4"/>
  <c r="T1646" i="4"/>
  <c r="T1647" i="4"/>
  <c r="T1648" i="4"/>
  <c r="T1649" i="4"/>
  <c r="T1650" i="4"/>
  <c r="T1651" i="4"/>
  <c r="T1652" i="4"/>
  <c r="T1653" i="4"/>
  <c r="T1654" i="4"/>
  <c r="T1655" i="4"/>
  <c r="T1656" i="4"/>
  <c r="T1657" i="4"/>
  <c r="T1658" i="4"/>
  <c r="T1659" i="4"/>
  <c r="T1660" i="4"/>
  <c r="T1661" i="4"/>
  <c r="T1662" i="4"/>
  <c r="T1663" i="4"/>
  <c r="T1664" i="4"/>
  <c r="T1665" i="4"/>
  <c r="T1666" i="4"/>
  <c r="T1667" i="4"/>
  <c r="T1668" i="4"/>
  <c r="T1669" i="4"/>
  <c r="T1670" i="4"/>
  <c r="T1671" i="4"/>
  <c r="T1672" i="4"/>
  <c r="T1673" i="4"/>
  <c r="T1674" i="4"/>
  <c r="T1675" i="4"/>
  <c r="T1676" i="4"/>
  <c r="T1677" i="4"/>
  <c r="T1678" i="4"/>
  <c r="T1679" i="4"/>
  <c r="T1680" i="4"/>
  <c r="T1681" i="4"/>
  <c r="T1682" i="4"/>
  <c r="T1683" i="4"/>
  <c r="T1684" i="4"/>
  <c r="T1685" i="4"/>
  <c r="T1686" i="4"/>
  <c r="T1687" i="4"/>
  <c r="T1688" i="4"/>
  <c r="T1689" i="4"/>
  <c r="T1690" i="4"/>
  <c r="T1691" i="4"/>
  <c r="T1692" i="4"/>
  <c r="T1693" i="4"/>
  <c r="T1694" i="4"/>
  <c r="T1695" i="4"/>
  <c r="T1696" i="4"/>
  <c r="T1697" i="4"/>
  <c r="T1698" i="4"/>
  <c r="T1699" i="4"/>
  <c r="T1700" i="4"/>
  <c r="T1701" i="4"/>
  <c r="T1702" i="4"/>
  <c r="T1703" i="4"/>
  <c r="T1704" i="4"/>
  <c r="T1705" i="4"/>
  <c r="T1706" i="4"/>
  <c r="T1707" i="4"/>
  <c r="T1708" i="4"/>
  <c r="T1709" i="4"/>
  <c r="T1710" i="4"/>
  <c r="T1711" i="4"/>
  <c r="T1712" i="4"/>
  <c r="T1713" i="4"/>
  <c r="T1714" i="4"/>
  <c r="T1715" i="4"/>
  <c r="T1716" i="4"/>
  <c r="T1717" i="4"/>
  <c r="T1718" i="4"/>
  <c r="T1719" i="4"/>
  <c r="T1720" i="4"/>
  <c r="T1721" i="4"/>
  <c r="T1722" i="4"/>
  <c r="T1723" i="4"/>
  <c r="T1724" i="4"/>
  <c r="T1725" i="4"/>
  <c r="T1726" i="4"/>
  <c r="T1727" i="4"/>
  <c r="T1728" i="4"/>
  <c r="T1729" i="4"/>
  <c r="T1730" i="4"/>
  <c r="T1731" i="4"/>
  <c r="T1732" i="4"/>
  <c r="T1733" i="4"/>
  <c r="T1734" i="4"/>
  <c r="T1735" i="4"/>
  <c r="T1736" i="4"/>
  <c r="T1737" i="4"/>
  <c r="T1738" i="4"/>
  <c r="T1739" i="4"/>
  <c r="T1740" i="4"/>
  <c r="T1741" i="4"/>
  <c r="T1742" i="4"/>
  <c r="T1743" i="4"/>
  <c r="T1744" i="4"/>
  <c r="T1745" i="4"/>
  <c r="T1746" i="4"/>
  <c r="T1747" i="4"/>
  <c r="T1748" i="4"/>
  <c r="T1749" i="4"/>
  <c r="T1750" i="4"/>
  <c r="T1751" i="4"/>
  <c r="T1752" i="4"/>
  <c r="T1753" i="4"/>
  <c r="T1754" i="4"/>
  <c r="T1755" i="4"/>
  <c r="T1756" i="4"/>
  <c r="T1757" i="4"/>
  <c r="T1758" i="4"/>
  <c r="T1759" i="4"/>
  <c r="T1760" i="4"/>
  <c r="T1761" i="4"/>
  <c r="T1762" i="4"/>
  <c r="T1763" i="4"/>
  <c r="T1764" i="4"/>
  <c r="T1765" i="4"/>
  <c r="T1766" i="4"/>
  <c r="T1767" i="4"/>
  <c r="T1768" i="4"/>
  <c r="T1769" i="4"/>
  <c r="T1770" i="4"/>
  <c r="T1771" i="4"/>
  <c r="T1772" i="4"/>
  <c r="T1773" i="4"/>
  <c r="T1774" i="4"/>
  <c r="T1775" i="4"/>
  <c r="T1776" i="4"/>
  <c r="T1777" i="4"/>
  <c r="T1778" i="4"/>
  <c r="T1779" i="4"/>
  <c r="T1780" i="4"/>
  <c r="T1781" i="4"/>
  <c r="T1782" i="4"/>
  <c r="T1783" i="4"/>
  <c r="T1784" i="4"/>
  <c r="T1785" i="4"/>
  <c r="T1786" i="4"/>
  <c r="T1787" i="4"/>
  <c r="T1788" i="4"/>
  <c r="T1789" i="4"/>
  <c r="T1790" i="4"/>
  <c r="T1791" i="4"/>
  <c r="T1792" i="4"/>
  <c r="T1793" i="4"/>
  <c r="T1794" i="4"/>
  <c r="T1795" i="4"/>
  <c r="T1796" i="4"/>
  <c r="T1797" i="4"/>
  <c r="T1798" i="4"/>
  <c r="T1799" i="4"/>
  <c r="T1800" i="4"/>
  <c r="T1801" i="4"/>
  <c r="T1802" i="4"/>
  <c r="T1803" i="4"/>
  <c r="T1804" i="4"/>
  <c r="T1805" i="4"/>
  <c r="T1806" i="4"/>
  <c r="T1807" i="4"/>
  <c r="T1808" i="4"/>
  <c r="T1809" i="4"/>
  <c r="T1810" i="4"/>
  <c r="T1811" i="4"/>
  <c r="T1812" i="4"/>
  <c r="T1813" i="4"/>
  <c r="T1814" i="4"/>
  <c r="T1815" i="4"/>
  <c r="T1816" i="4"/>
  <c r="T1817" i="4"/>
  <c r="T1818" i="4"/>
  <c r="T1819" i="4"/>
  <c r="T1820" i="4"/>
  <c r="T1821" i="4"/>
  <c r="T1822" i="4"/>
  <c r="T1823" i="4"/>
  <c r="T1824" i="4"/>
  <c r="T1825" i="4"/>
  <c r="T1826" i="4"/>
  <c r="T1827" i="4"/>
  <c r="T1828" i="4"/>
  <c r="T1829" i="4"/>
  <c r="T1830" i="4"/>
  <c r="T1831" i="4"/>
  <c r="T1832" i="4"/>
  <c r="T1833" i="4"/>
  <c r="T1834" i="4"/>
  <c r="T1835" i="4"/>
  <c r="T1836" i="4"/>
  <c r="T1837" i="4"/>
  <c r="T1838" i="4"/>
  <c r="T1839" i="4"/>
  <c r="T1840" i="4"/>
  <c r="T1841" i="4"/>
  <c r="T1842" i="4"/>
  <c r="T1843" i="4"/>
  <c r="T1844" i="4"/>
  <c r="T1845" i="4"/>
  <c r="T1846" i="4"/>
  <c r="T1847" i="4"/>
  <c r="T1848" i="4"/>
  <c r="T1849" i="4"/>
  <c r="T1850" i="4"/>
  <c r="T1851" i="4"/>
  <c r="T26" i="4"/>
  <c r="S1489" i="4"/>
  <c r="S1490" i="4"/>
  <c r="S1491" i="4"/>
  <c r="S1492" i="4"/>
  <c r="S1493" i="4"/>
  <c r="S1494" i="4"/>
  <c r="S1495" i="4"/>
  <c r="S1496" i="4"/>
  <c r="S1497" i="4"/>
  <c r="S1498" i="4"/>
  <c r="S1499" i="4"/>
  <c r="S1500" i="4"/>
  <c r="S1501" i="4"/>
  <c r="S1502" i="4"/>
  <c r="S1503" i="4"/>
  <c r="S1504" i="4"/>
  <c r="S1505" i="4"/>
  <c r="S1506" i="4"/>
  <c r="S1507" i="4"/>
  <c r="S1508" i="4"/>
  <c r="S1509" i="4"/>
  <c r="S1510" i="4"/>
  <c r="S1511" i="4"/>
  <c r="S1512" i="4"/>
  <c r="S1513" i="4"/>
  <c r="S1514" i="4"/>
  <c r="S1515" i="4"/>
  <c r="S1516" i="4"/>
  <c r="S1517" i="4"/>
  <c r="S1518" i="4"/>
  <c r="S1519" i="4"/>
  <c r="S1520" i="4"/>
  <c r="S1521" i="4"/>
  <c r="S1522" i="4"/>
  <c r="S1523" i="4"/>
  <c r="S1524" i="4"/>
  <c r="S1525" i="4"/>
  <c r="S1526" i="4"/>
  <c r="S1527" i="4"/>
  <c r="S1528" i="4"/>
  <c r="S1529" i="4"/>
  <c r="S1530" i="4"/>
  <c r="S1531" i="4"/>
  <c r="S1532" i="4"/>
  <c r="S1533" i="4"/>
  <c r="S1534" i="4"/>
  <c r="S1535" i="4"/>
  <c r="S1536" i="4"/>
  <c r="S1537" i="4"/>
  <c r="S1538" i="4"/>
  <c r="S1539" i="4"/>
  <c r="S1540" i="4"/>
  <c r="S1541" i="4"/>
  <c r="S1542" i="4"/>
  <c r="S1543" i="4"/>
  <c r="S1544" i="4"/>
  <c r="S1545" i="4"/>
  <c r="S1546" i="4"/>
  <c r="S1547" i="4"/>
  <c r="S1548" i="4"/>
  <c r="S1549" i="4"/>
  <c r="S1550" i="4"/>
  <c r="S1551" i="4"/>
  <c r="S1552" i="4"/>
  <c r="S1553" i="4"/>
  <c r="S1554" i="4"/>
  <c r="S1555" i="4"/>
  <c r="S1556" i="4"/>
  <c r="S1557" i="4"/>
  <c r="S1558" i="4"/>
  <c r="S1559" i="4"/>
  <c r="S1560" i="4"/>
  <c r="S1561" i="4"/>
  <c r="S1562" i="4"/>
  <c r="S1563" i="4"/>
  <c r="S1564" i="4"/>
  <c r="S1565" i="4"/>
  <c r="S1566" i="4"/>
  <c r="S1567" i="4"/>
  <c r="S1568" i="4"/>
  <c r="S1569" i="4"/>
  <c r="S1570" i="4"/>
  <c r="S1571" i="4"/>
  <c r="S1572" i="4"/>
  <c r="S1573" i="4"/>
  <c r="S1574" i="4"/>
  <c r="S1575" i="4"/>
  <c r="S1576" i="4"/>
  <c r="S1577" i="4"/>
  <c r="S1578" i="4"/>
  <c r="S1579" i="4"/>
  <c r="S1580" i="4"/>
  <c r="S1581" i="4"/>
  <c r="S1582" i="4"/>
  <c r="S1583" i="4"/>
  <c r="S1584" i="4"/>
  <c r="S1585" i="4"/>
  <c r="S1586" i="4"/>
  <c r="S1587" i="4"/>
  <c r="S1588" i="4"/>
  <c r="S1589" i="4"/>
  <c r="S1590" i="4"/>
  <c r="S1591" i="4"/>
  <c r="S1592" i="4"/>
  <c r="S1593" i="4"/>
  <c r="S1594" i="4"/>
  <c r="S1595" i="4"/>
  <c r="S1596" i="4"/>
  <c r="S1597" i="4"/>
  <c r="S1598" i="4"/>
  <c r="S1599" i="4"/>
  <c r="S1600" i="4"/>
  <c r="S1601" i="4"/>
  <c r="S1602" i="4"/>
  <c r="S1603" i="4"/>
  <c r="S1604" i="4"/>
  <c r="S1605" i="4"/>
  <c r="S1606" i="4"/>
  <c r="S1607" i="4"/>
  <c r="S1608" i="4"/>
  <c r="S1609" i="4"/>
  <c r="S1610" i="4"/>
  <c r="S1611" i="4"/>
  <c r="S1612" i="4"/>
  <c r="S1613" i="4"/>
  <c r="S1614" i="4"/>
  <c r="S1615" i="4"/>
  <c r="S1616" i="4"/>
  <c r="S1617" i="4"/>
  <c r="S1618" i="4"/>
  <c r="S1619" i="4"/>
  <c r="S1620" i="4"/>
  <c r="S1621" i="4"/>
  <c r="S1622" i="4"/>
  <c r="S1623" i="4"/>
  <c r="S1624" i="4"/>
  <c r="S1625" i="4"/>
  <c r="S1626" i="4"/>
  <c r="S1627" i="4"/>
  <c r="S1628" i="4"/>
  <c r="S1629" i="4"/>
  <c r="S1630" i="4"/>
  <c r="S1631" i="4"/>
  <c r="S1632" i="4"/>
  <c r="S1633" i="4"/>
  <c r="S1634" i="4"/>
  <c r="S1635" i="4"/>
  <c r="S1636" i="4"/>
  <c r="S1637" i="4"/>
  <c r="S1638" i="4"/>
  <c r="S1639" i="4"/>
  <c r="S1640" i="4"/>
  <c r="S1641" i="4"/>
  <c r="S1642" i="4"/>
  <c r="S1643" i="4"/>
  <c r="S1644" i="4"/>
  <c r="S1645" i="4"/>
  <c r="S1646" i="4"/>
  <c r="S1647" i="4"/>
  <c r="S1648" i="4"/>
  <c r="S1649" i="4"/>
  <c r="S1650" i="4"/>
  <c r="S1651" i="4"/>
  <c r="S1652" i="4"/>
  <c r="S1653" i="4"/>
  <c r="S1654" i="4"/>
  <c r="S1655" i="4"/>
  <c r="S1656" i="4"/>
  <c r="S1657" i="4"/>
  <c r="S1658" i="4"/>
  <c r="S1659" i="4"/>
  <c r="S1660" i="4"/>
  <c r="S1661" i="4"/>
  <c r="S1662" i="4"/>
  <c r="S1663" i="4"/>
  <c r="S1664" i="4"/>
  <c r="S1665" i="4"/>
  <c r="S1666" i="4"/>
  <c r="S1667" i="4"/>
  <c r="S1668" i="4"/>
  <c r="S1669" i="4"/>
  <c r="S1670" i="4"/>
  <c r="S1671" i="4"/>
  <c r="S1672" i="4"/>
  <c r="S1673" i="4"/>
  <c r="S1674" i="4"/>
  <c r="S1675" i="4"/>
  <c r="S1676" i="4"/>
  <c r="S1677" i="4"/>
  <c r="S1678" i="4"/>
  <c r="S1679" i="4"/>
  <c r="S1680" i="4"/>
  <c r="S1681" i="4"/>
  <c r="S1682" i="4"/>
  <c r="S1683" i="4"/>
  <c r="S1684" i="4"/>
  <c r="S1685" i="4"/>
  <c r="S1686" i="4"/>
  <c r="S1687" i="4"/>
  <c r="S1688" i="4"/>
  <c r="S1689" i="4"/>
  <c r="S1690" i="4"/>
  <c r="S1691" i="4"/>
  <c r="S1692" i="4"/>
  <c r="S1693" i="4"/>
  <c r="S1694" i="4"/>
  <c r="S1695" i="4"/>
  <c r="S1696" i="4"/>
  <c r="S1697" i="4"/>
  <c r="S1698" i="4"/>
  <c r="S1699" i="4"/>
  <c r="S1700" i="4"/>
  <c r="S1701" i="4"/>
  <c r="S1702" i="4"/>
  <c r="S1703" i="4"/>
  <c r="S1704" i="4"/>
  <c r="S1705" i="4"/>
  <c r="S1706" i="4"/>
  <c r="S1707" i="4"/>
  <c r="S1708" i="4"/>
  <c r="S1709" i="4"/>
  <c r="S1710" i="4"/>
  <c r="S1711" i="4"/>
  <c r="S1712" i="4"/>
  <c r="S1713" i="4"/>
  <c r="S1714" i="4"/>
  <c r="S1715" i="4"/>
  <c r="S1716" i="4"/>
  <c r="S1717" i="4"/>
  <c r="S1718" i="4"/>
  <c r="S1719" i="4"/>
  <c r="S1720" i="4"/>
  <c r="S1721" i="4"/>
  <c r="S1722" i="4"/>
  <c r="S1723" i="4"/>
  <c r="S1724" i="4"/>
  <c r="S1725" i="4"/>
  <c r="S1726" i="4"/>
  <c r="S1727" i="4"/>
  <c r="S1728" i="4"/>
  <c r="S1729" i="4"/>
  <c r="S1730" i="4"/>
  <c r="S1731" i="4"/>
  <c r="S1732" i="4"/>
  <c r="S1733" i="4"/>
  <c r="S1734" i="4"/>
  <c r="S1735" i="4"/>
  <c r="S1736" i="4"/>
  <c r="S1737" i="4"/>
  <c r="S1738" i="4"/>
  <c r="S1739" i="4"/>
  <c r="S1740" i="4"/>
  <c r="S1741" i="4"/>
  <c r="S1742" i="4"/>
  <c r="S1743" i="4"/>
  <c r="S1744" i="4"/>
  <c r="S1745" i="4"/>
  <c r="S1746" i="4"/>
  <c r="S1747" i="4"/>
  <c r="S1748" i="4"/>
  <c r="S1749" i="4"/>
  <c r="S1750" i="4"/>
  <c r="S1751" i="4"/>
  <c r="S1752" i="4"/>
  <c r="S1753" i="4"/>
  <c r="S1754" i="4"/>
  <c r="S1755" i="4"/>
  <c r="S1756" i="4"/>
  <c r="S1757" i="4"/>
  <c r="S1758" i="4"/>
  <c r="S1759" i="4"/>
  <c r="S1760" i="4"/>
  <c r="S1761" i="4"/>
  <c r="S1762" i="4"/>
  <c r="S1763" i="4"/>
  <c r="S1764" i="4"/>
  <c r="S1765" i="4"/>
  <c r="S1766" i="4"/>
  <c r="S1767" i="4"/>
  <c r="S1768" i="4"/>
  <c r="S1769" i="4"/>
  <c r="S1770" i="4"/>
  <c r="S1771" i="4"/>
  <c r="S1772" i="4"/>
  <c r="S1773" i="4"/>
  <c r="S1774" i="4"/>
  <c r="S1775" i="4"/>
  <c r="S1776" i="4"/>
  <c r="S1777" i="4"/>
  <c r="S1778" i="4"/>
  <c r="S1779" i="4"/>
  <c r="S1780" i="4"/>
  <c r="S1781" i="4"/>
  <c r="S1782" i="4"/>
  <c r="S1783" i="4"/>
  <c r="S1784" i="4"/>
  <c r="S1785" i="4"/>
  <c r="S1786" i="4"/>
  <c r="S1787" i="4"/>
  <c r="S1788" i="4"/>
  <c r="S1789" i="4"/>
  <c r="S1790" i="4"/>
  <c r="S1791" i="4"/>
  <c r="S1792" i="4"/>
  <c r="S1793" i="4"/>
  <c r="S1794" i="4"/>
  <c r="S1795" i="4"/>
  <c r="S1796" i="4"/>
  <c r="S1797" i="4"/>
  <c r="S1798" i="4"/>
  <c r="S1799" i="4"/>
  <c r="S1800" i="4"/>
  <c r="S1801" i="4"/>
  <c r="S1802" i="4"/>
  <c r="S1803" i="4"/>
  <c r="S1804" i="4"/>
  <c r="S1805" i="4"/>
  <c r="S1806" i="4"/>
  <c r="S1807" i="4"/>
  <c r="S1808" i="4"/>
  <c r="S1809" i="4"/>
  <c r="S1810" i="4"/>
  <c r="S1811" i="4"/>
  <c r="S1812" i="4"/>
  <c r="S1813" i="4"/>
  <c r="S1814" i="4"/>
  <c r="S1815" i="4"/>
  <c r="S1816" i="4"/>
  <c r="S1817" i="4"/>
  <c r="S1818" i="4"/>
  <c r="S1819" i="4"/>
  <c r="S1820" i="4"/>
  <c r="S1821" i="4"/>
  <c r="S1822" i="4"/>
  <c r="S1823" i="4"/>
  <c r="S1824" i="4"/>
  <c r="S1825" i="4"/>
  <c r="S1826" i="4"/>
  <c r="S1827" i="4"/>
  <c r="S1828" i="4"/>
  <c r="S1829" i="4"/>
  <c r="S1830" i="4"/>
  <c r="S1831" i="4"/>
  <c r="S1832" i="4"/>
  <c r="S1833" i="4"/>
  <c r="S1834" i="4"/>
  <c r="S1835" i="4"/>
  <c r="S1836" i="4"/>
  <c r="S1837" i="4"/>
  <c r="S1838" i="4"/>
  <c r="S1839" i="4"/>
  <c r="S1840" i="4"/>
  <c r="S1841" i="4"/>
  <c r="S1842" i="4"/>
  <c r="S1843" i="4"/>
  <c r="S1844" i="4"/>
  <c r="S1845" i="4"/>
  <c r="S1846" i="4"/>
  <c r="S1847" i="4"/>
  <c r="S1848" i="4"/>
  <c r="S1849" i="4"/>
  <c r="S1850" i="4"/>
  <c r="S1851" i="4"/>
  <c r="S1124" i="4"/>
  <c r="S1125" i="4"/>
  <c r="S1126" i="4"/>
  <c r="S1127" i="4"/>
  <c r="S1128" i="4"/>
  <c r="S1129" i="4"/>
  <c r="S1130" i="4"/>
  <c r="S1131" i="4"/>
  <c r="S1132" i="4"/>
  <c r="S1133" i="4"/>
  <c r="S1134" i="4"/>
  <c r="S1135" i="4"/>
  <c r="S1136" i="4"/>
  <c r="S1137" i="4"/>
  <c r="S1138" i="4"/>
  <c r="S1139" i="4"/>
  <c r="S1140" i="4"/>
  <c r="S1141" i="4"/>
  <c r="S1142" i="4"/>
  <c r="S1143" i="4"/>
  <c r="S1144" i="4"/>
  <c r="S1145" i="4"/>
  <c r="S1146" i="4"/>
  <c r="S1147" i="4"/>
  <c r="S1148" i="4"/>
  <c r="S1149" i="4"/>
  <c r="S1150" i="4"/>
  <c r="S1151" i="4"/>
  <c r="S1152" i="4"/>
  <c r="S1153" i="4"/>
  <c r="S1154" i="4"/>
  <c r="S1155" i="4"/>
  <c r="S1156" i="4"/>
  <c r="S1157" i="4"/>
  <c r="S1158" i="4"/>
  <c r="S1159" i="4"/>
  <c r="S1160" i="4"/>
  <c r="S1161" i="4"/>
  <c r="S1162" i="4"/>
  <c r="S1163" i="4"/>
  <c r="S1164" i="4"/>
  <c r="S1165" i="4"/>
  <c r="S1166" i="4"/>
  <c r="S1167" i="4"/>
  <c r="S1168" i="4"/>
  <c r="S1169" i="4"/>
  <c r="S1170" i="4"/>
  <c r="S1171" i="4"/>
  <c r="S1172" i="4"/>
  <c r="S1173" i="4"/>
  <c r="S1174" i="4"/>
  <c r="S1175" i="4"/>
  <c r="S1176" i="4"/>
  <c r="S1177" i="4"/>
  <c r="S1178" i="4"/>
  <c r="S1179" i="4"/>
  <c r="S1180" i="4"/>
  <c r="S1181" i="4"/>
  <c r="S1182" i="4"/>
  <c r="S1183" i="4"/>
  <c r="S1184" i="4"/>
  <c r="S1185" i="4"/>
  <c r="S1186" i="4"/>
  <c r="S1187" i="4"/>
  <c r="S1188" i="4"/>
  <c r="S1189" i="4"/>
  <c r="S1190" i="4"/>
  <c r="S1191" i="4"/>
  <c r="S1192" i="4"/>
  <c r="S1193" i="4"/>
  <c r="S1194" i="4"/>
  <c r="S1195" i="4"/>
  <c r="S1196" i="4"/>
  <c r="S1197" i="4"/>
  <c r="S1198" i="4"/>
  <c r="S1199" i="4"/>
  <c r="S1200" i="4"/>
  <c r="S1201" i="4"/>
  <c r="S1202" i="4"/>
  <c r="S1203" i="4"/>
  <c r="S1204" i="4"/>
  <c r="S1205" i="4"/>
  <c r="S1206" i="4"/>
  <c r="S1207" i="4"/>
  <c r="S1208" i="4"/>
  <c r="S1209" i="4"/>
  <c r="S1210" i="4"/>
  <c r="S1211" i="4"/>
  <c r="S1212" i="4"/>
  <c r="S1213" i="4"/>
  <c r="S1214" i="4"/>
  <c r="S1215" i="4"/>
  <c r="S1216" i="4"/>
  <c r="S1217" i="4"/>
  <c r="S1218" i="4"/>
  <c r="S1219" i="4"/>
  <c r="S1220" i="4"/>
  <c r="S1221" i="4"/>
  <c r="S1222" i="4"/>
  <c r="S1223" i="4"/>
  <c r="S1224" i="4"/>
  <c r="S1225" i="4"/>
  <c r="S1226" i="4"/>
  <c r="S1227" i="4"/>
  <c r="S1228" i="4"/>
  <c r="S1229" i="4"/>
  <c r="S1230" i="4"/>
  <c r="S1231" i="4"/>
  <c r="S1232" i="4"/>
  <c r="S1233" i="4"/>
  <c r="S1234" i="4"/>
  <c r="S1235" i="4"/>
  <c r="S1236" i="4"/>
  <c r="S1237" i="4"/>
  <c r="S1238" i="4"/>
  <c r="S1239" i="4"/>
  <c r="S1240" i="4"/>
  <c r="S1241" i="4"/>
  <c r="S1242" i="4"/>
  <c r="S1243" i="4"/>
  <c r="S1244" i="4"/>
  <c r="S1245" i="4"/>
  <c r="S1246" i="4"/>
  <c r="S1247" i="4"/>
  <c r="S1248" i="4"/>
  <c r="S1249" i="4"/>
  <c r="S1250" i="4"/>
  <c r="S1251" i="4"/>
  <c r="S1252" i="4"/>
  <c r="S1253" i="4"/>
  <c r="S1254" i="4"/>
  <c r="S1255" i="4"/>
  <c r="S1256" i="4"/>
  <c r="S1257" i="4"/>
  <c r="S1258" i="4"/>
  <c r="S1259" i="4"/>
  <c r="S1260" i="4"/>
  <c r="S1261" i="4"/>
  <c r="S1262" i="4"/>
  <c r="S1263" i="4"/>
  <c r="S1264" i="4"/>
  <c r="S1265" i="4"/>
  <c r="S1266" i="4"/>
  <c r="S1267" i="4"/>
  <c r="S1268" i="4"/>
  <c r="S1269" i="4"/>
  <c r="S1270" i="4"/>
  <c r="S1271" i="4"/>
  <c r="S1272" i="4"/>
  <c r="S1273" i="4"/>
  <c r="S1274" i="4"/>
  <c r="S1275" i="4"/>
  <c r="S1276" i="4"/>
  <c r="S1277" i="4"/>
  <c r="S1278" i="4"/>
  <c r="S1279" i="4"/>
  <c r="S1280" i="4"/>
  <c r="S1281" i="4"/>
  <c r="S1282" i="4"/>
  <c r="S1283" i="4"/>
  <c r="S1284" i="4"/>
  <c r="S1285" i="4"/>
  <c r="S1286" i="4"/>
  <c r="S1287" i="4"/>
  <c r="S1288" i="4"/>
  <c r="S1289" i="4"/>
  <c r="S1290" i="4"/>
  <c r="S1291" i="4"/>
  <c r="S1292" i="4"/>
  <c r="S1293" i="4"/>
  <c r="S1294" i="4"/>
  <c r="S1295" i="4"/>
  <c r="S1296" i="4"/>
  <c r="S1297" i="4"/>
  <c r="S1298" i="4"/>
  <c r="S1299" i="4"/>
  <c r="S1300" i="4"/>
  <c r="S1301" i="4"/>
  <c r="S1302" i="4"/>
  <c r="S1303" i="4"/>
  <c r="S1304" i="4"/>
  <c r="S1305" i="4"/>
  <c r="S1306" i="4"/>
  <c r="S1307" i="4"/>
  <c r="S1308" i="4"/>
  <c r="S1309" i="4"/>
  <c r="S1310" i="4"/>
  <c r="S1311" i="4"/>
  <c r="S1312" i="4"/>
  <c r="S1313" i="4"/>
  <c r="S1314" i="4"/>
  <c r="S1315" i="4"/>
  <c r="S1316" i="4"/>
  <c r="S1317" i="4"/>
  <c r="S1318" i="4"/>
  <c r="S1319" i="4"/>
  <c r="S1320" i="4"/>
  <c r="S1321" i="4"/>
  <c r="S1322" i="4"/>
  <c r="S1323" i="4"/>
  <c r="S1324" i="4"/>
  <c r="S1325" i="4"/>
  <c r="S1326" i="4"/>
  <c r="S1327" i="4"/>
  <c r="S1328" i="4"/>
  <c r="S1329" i="4"/>
  <c r="S1330" i="4"/>
  <c r="S1331" i="4"/>
  <c r="S1332" i="4"/>
  <c r="S1333" i="4"/>
  <c r="S1334" i="4"/>
  <c r="S1335" i="4"/>
  <c r="S1336" i="4"/>
  <c r="S1337" i="4"/>
  <c r="S1338" i="4"/>
  <c r="S1339" i="4"/>
  <c r="S1340" i="4"/>
  <c r="S1341" i="4"/>
  <c r="S1342" i="4"/>
  <c r="S1343" i="4"/>
  <c r="S1344" i="4"/>
  <c r="S1345" i="4"/>
  <c r="S1346" i="4"/>
  <c r="S1347" i="4"/>
  <c r="S1348" i="4"/>
  <c r="S1349" i="4"/>
  <c r="S1350" i="4"/>
  <c r="S1351" i="4"/>
  <c r="S1352" i="4"/>
  <c r="S1353" i="4"/>
  <c r="S1354" i="4"/>
  <c r="S1355" i="4"/>
  <c r="S1356" i="4"/>
  <c r="S1357" i="4"/>
  <c r="S1358" i="4"/>
  <c r="S1359" i="4"/>
  <c r="S1360" i="4"/>
  <c r="S1361" i="4"/>
  <c r="S1362" i="4"/>
  <c r="S1363" i="4"/>
  <c r="S1364" i="4"/>
  <c r="S1365" i="4"/>
  <c r="S1366" i="4"/>
  <c r="S1367" i="4"/>
  <c r="S1368" i="4"/>
  <c r="S1369" i="4"/>
  <c r="S1370" i="4"/>
  <c r="S1371" i="4"/>
  <c r="S1372" i="4"/>
  <c r="S1373" i="4"/>
  <c r="S1374" i="4"/>
  <c r="S1375" i="4"/>
  <c r="S1376" i="4"/>
  <c r="S1377" i="4"/>
  <c r="S1378" i="4"/>
  <c r="S1379" i="4"/>
  <c r="S1380" i="4"/>
  <c r="S1381" i="4"/>
  <c r="S1382" i="4"/>
  <c r="S1383" i="4"/>
  <c r="S1384" i="4"/>
  <c r="S1385" i="4"/>
  <c r="S1386" i="4"/>
  <c r="S1387" i="4"/>
  <c r="S1388" i="4"/>
  <c r="S1389" i="4"/>
  <c r="S1390" i="4"/>
  <c r="S1391" i="4"/>
  <c r="S1392" i="4"/>
  <c r="S1393" i="4"/>
  <c r="S1394" i="4"/>
  <c r="S1395" i="4"/>
  <c r="S1396" i="4"/>
  <c r="S1397" i="4"/>
  <c r="S1398" i="4"/>
  <c r="S1399" i="4"/>
  <c r="S1400" i="4"/>
  <c r="S1401" i="4"/>
  <c r="S1402" i="4"/>
  <c r="S1403" i="4"/>
  <c r="S1404" i="4"/>
  <c r="S1405" i="4"/>
  <c r="S1406" i="4"/>
  <c r="S1407" i="4"/>
  <c r="S1408" i="4"/>
  <c r="S1409" i="4"/>
  <c r="S1410" i="4"/>
  <c r="S1411" i="4"/>
  <c r="S1412" i="4"/>
  <c r="S1413" i="4"/>
  <c r="S1414" i="4"/>
  <c r="S1415" i="4"/>
  <c r="S1416" i="4"/>
  <c r="S1417" i="4"/>
  <c r="S1418" i="4"/>
  <c r="S1419" i="4"/>
  <c r="S1420" i="4"/>
  <c r="S1421" i="4"/>
  <c r="S1422" i="4"/>
  <c r="S1423" i="4"/>
  <c r="S1424" i="4"/>
  <c r="S1425" i="4"/>
  <c r="S1426" i="4"/>
  <c r="S1427" i="4"/>
  <c r="S1428" i="4"/>
  <c r="S1429" i="4"/>
  <c r="S1430" i="4"/>
  <c r="S1431" i="4"/>
  <c r="S1432" i="4"/>
  <c r="S1433" i="4"/>
  <c r="S1434" i="4"/>
  <c r="S1435" i="4"/>
  <c r="S1436" i="4"/>
  <c r="S1437" i="4"/>
  <c r="S1438" i="4"/>
  <c r="S1439" i="4"/>
  <c r="S1440" i="4"/>
  <c r="S1441" i="4"/>
  <c r="S1442" i="4"/>
  <c r="S1443" i="4"/>
  <c r="S1444" i="4"/>
  <c r="S1445" i="4"/>
  <c r="S1446" i="4"/>
  <c r="S1447" i="4"/>
  <c r="S1448" i="4"/>
  <c r="S1449" i="4"/>
  <c r="S1450" i="4"/>
  <c r="S1451" i="4"/>
  <c r="S1452" i="4"/>
  <c r="S1453" i="4"/>
  <c r="S1454" i="4"/>
  <c r="S1455" i="4"/>
  <c r="S1456" i="4"/>
  <c r="S1457" i="4"/>
  <c r="S1458" i="4"/>
  <c r="S1459" i="4"/>
  <c r="S1460" i="4"/>
  <c r="S1461" i="4"/>
  <c r="S1462" i="4"/>
  <c r="S1463" i="4"/>
  <c r="S1464" i="4"/>
  <c r="S1465" i="4"/>
  <c r="S1466" i="4"/>
  <c r="S1467" i="4"/>
  <c r="S1468" i="4"/>
  <c r="S1469" i="4"/>
  <c r="S1470" i="4"/>
  <c r="S1471" i="4"/>
  <c r="S1472" i="4"/>
  <c r="S1473" i="4"/>
  <c r="S1474" i="4"/>
  <c r="S1475" i="4"/>
  <c r="S1476" i="4"/>
  <c r="S1477" i="4"/>
  <c r="S1478" i="4"/>
  <c r="S1479" i="4"/>
  <c r="S1480" i="4"/>
  <c r="S1481" i="4"/>
  <c r="S1482" i="4"/>
  <c r="S1483" i="4"/>
  <c r="S1484" i="4"/>
  <c r="S1485" i="4"/>
  <c r="S1123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S1011" i="4"/>
  <c r="S1012" i="4"/>
  <c r="S1013" i="4"/>
  <c r="S1014" i="4"/>
  <c r="S1015" i="4"/>
  <c r="S1016" i="4"/>
  <c r="S1017" i="4"/>
  <c r="S1018" i="4"/>
  <c r="S1019" i="4"/>
  <c r="S1020" i="4"/>
  <c r="S1021" i="4"/>
  <c r="S1022" i="4"/>
  <c r="S1023" i="4"/>
  <c r="S1024" i="4"/>
  <c r="S1025" i="4"/>
  <c r="S1026" i="4"/>
  <c r="S1027" i="4"/>
  <c r="S1028" i="4"/>
  <c r="S1029" i="4"/>
  <c r="S1030" i="4"/>
  <c r="S1031" i="4"/>
  <c r="S1032" i="4"/>
  <c r="S1033" i="4"/>
  <c r="S1034" i="4"/>
  <c r="S1035" i="4"/>
  <c r="S1036" i="4"/>
  <c r="S1037" i="4"/>
  <c r="S1038" i="4"/>
  <c r="S1039" i="4"/>
  <c r="S1040" i="4"/>
  <c r="S1041" i="4"/>
  <c r="S1042" i="4"/>
  <c r="S1043" i="4"/>
  <c r="S1044" i="4"/>
  <c r="S1045" i="4"/>
  <c r="S1046" i="4"/>
  <c r="S1047" i="4"/>
  <c r="S1048" i="4"/>
  <c r="S1049" i="4"/>
  <c r="S1050" i="4"/>
  <c r="S1051" i="4"/>
  <c r="S1052" i="4"/>
  <c r="S1053" i="4"/>
  <c r="S1054" i="4"/>
  <c r="S1055" i="4"/>
  <c r="S1056" i="4"/>
  <c r="S1057" i="4"/>
  <c r="S1058" i="4"/>
  <c r="S1059" i="4"/>
  <c r="S1060" i="4"/>
  <c r="S1061" i="4"/>
  <c r="S1062" i="4"/>
  <c r="S1063" i="4"/>
  <c r="S1064" i="4"/>
  <c r="S1065" i="4"/>
  <c r="S1066" i="4"/>
  <c r="S1067" i="4"/>
  <c r="S1068" i="4"/>
  <c r="S1069" i="4"/>
  <c r="S1070" i="4"/>
  <c r="S1071" i="4"/>
  <c r="S1072" i="4"/>
  <c r="S1073" i="4"/>
  <c r="S1074" i="4"/>
  <c r="S1075" i="4"/>
  <c r="S1076" i="4"/>
  <c r="S1077" i="4"/>
  <c r="S1078" i="4"/>
  <c r="S1079" i="4"/>
  <c r="S1080" i="4"/>
  <c r="S1081" i="4"/>
  <c r="S1082" i="4"/>
  <c r="S1083" i="4"/>
  <c r="S1084" i="4"/>
  <c r="S1085" i="4"/>
  <c r="S1086" i="4"/>
  <c r="S1087" i="4"/>
  <c r="S1088" i="4"/>
  <c r="S1089" i="4"/>
  <c r="S1090" i="4"/>
  <c r="S1091" i="4"/>
  <c r="S1092" i="4"/>
  <c r="S1093" i="4"/>
  <c r="S1094" i="4"/>
  <c r="S1095" i="4"/>
  <c r="S1096" i="4"/>
  <c r="S1097" i="4"/>
  <c r="S1098" i="4"/>
  <c r="S1099" i="4"/>
  <c r="S1100" i="4"/>
  <c r="S1101" i="4"/>
  <c r="S1102" i="4"/>
  <c r="S1103" i="4"/>
  <c r="S1104" i="4"/>
  <c r="S1105" i="4"/>
  <c r="S1106" i="4"/>
  <c r="S1107" i="4"/>
  <c r="S1108" i="4"/>
  <c r="S1109" i="4"/>
  <c r="S1110" i="4"/>
  <c r="S1111" i="4"/>
  <c r="S1112" i="4"/>
  <c r="S1113" i="4"/>
  <c r="S1114" i="4"/>
  <c r="S1115" i="4"/>
  <c r="S1116" i="4"/>
  <c r="S1117" i="4"/>
  <c r="S1118" i="4"/>
  <c r="S1119" i="4"/>
  <c r="S1120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27" i="4"/>
  <c r="M988" i="1"/>
  <c r="M987" i="1"/>
  <c r="N987" i="1"/>
  <c r="M985" i="1"/>
  <c r="N985" i="1"/>
  <c r="M984" i="1"/>
  <c r="N984" i="1"/>
  <c r="M983" i="1"/>
  <c r="N983" i="1"/>
  <c r="B982" i="1"/>
  <c r="K982" i="1"/>
  <c r="L982" i="1"/>
  <c r="M982" i="1"/>
  <c r="N982" i="1"/>
  <c r="B981" i="1"/>
  <c r="K981" i="1"/>
  <c r="L981" i="1"/>
  <c r="M981" i="1"/>
  <c r="N981" i="1"/>
  <c r="B980" i="1"/>
  <c r="M980" i="1"/>
  <c r="N980" i="1"/>
  <c r="K980" i="1"/>
  <c r="L980" i="1"/>
  <c r="B979" i="1"/>
  <c r="K979" i="1"/>
  <c r="L979" i="1"/>
  <c r="M979" i="1"/>
  <c r="N979" i="1"/>
  <c r="B978" i="1"/>
  <c r="K978" i="1"/>
  <c r="L978" i="1"/>
  <c r="M978" i="1"/>
  <c r="N978" i="1"/>
  <c r="B977" i="1"/>
  <c r="K977" i="1"/>
  <c r="L977" i="1"/>
  <c r="M977" i="1"/>
  <c r="N977" i="1"/>
  <c r="B976" i="1"/>
  <c r="K976" i="1"/>
  <c r="L976" i="1"/>
  <c r="M976" i="1"/>
  <c r="N976" i="1"/>
  <c r="B975" i="1"/>
  <c r="K975" i="1"/>
  <c r="L975" i="1"/>
  <c r="M975" i="1"/>
  <c r="N975" i="1"/>
  <c r="B922" i="1"/>
  <c r="K922" i="1"/>
  <c r="L922" i="1"/>
  <c r="M922" i="1"/>
  <c r="N922" i="1"/>
  <c r="B923" i="1"/>
  <c r="K923" i="1"/>
  <c r="L923" i="1"/>
  <c r="M923" i="1"/>
  <c r="N923" i="1"/>
  <c r="B924" i="1"/>
  <c r="K924" i="1"/>
  <c r="L924" i="1"/>
  <c r="M924" i="1"/>
  <c r="N924" i="1"/>
  <c r="B925" i="1"/>
  <c r="K925" i="1"/>
  <c r="L925" i="1"/>
  <c r="M925" i="1"/>
  <c r="N925" i="1"/>
  <c r="B926" i="1"/>
  <c r="K926" i="1"/>
  <c r="L926" i="1"/>
  <c r="M926" i="1"/>
  <c r="N926" i="1"/>
  <c r="B927" i="1"/>
  <c r="K927" i="1"/>
  <c r="L927" i="1"/>
  <c r="M927" i="1"/>
  <c r="N927" i="1"/>
  <c r="B928" i="1"/>
  <c r="K928" i="1"/>
  <c r="L928" i="1"/>
  <c r="M928" i="1"/>
  <c r="N928" i="1"/>
  <c r="B929" i="1"/>
  <c r="K929" i="1"/>
  <c r="L929" i="1"/>
  <c r="M929" i="1"/>
  <c r="N929" i="1"/>
  <c r="B930" i="1"/>
  <c r="K930" i="1"/>
  <c r="L930" i="1"/>
  <c r="M930" i="1"/>
  <c r="N930" i="1"/>
  <c r="B931" i="1"/>
  <c r="K931" i="1"/>
  <c r="L931" i="1"/>
  <c r="M931" i="1"/>
  <c r="N931" i="1"/>
  <c r="B932" i="1"/>
  <c r="K932" i="1"/>
  <c r="L932" i="1"/>
  <c r="M932" i="1"/>
  <c r="N932" i="1"/>
  <c r="B933" i="1"/>
  <c r="K933" i="1"/>
  <c r="L933" i="1"/>
  <c r="M933" i="1"/>
  <c r="N933" i="1"/>
  <c r="B934" i="1"/>
  <c r="K934" i="1"/>
  <c r="L934" i="1"/>
  <c r="M934" i="1"/>
  <c r="N934" i="1"/>
  <c r="B935" i="1"/>
  <c r="K935" i="1"/>
  <c r="L935" i="1"/>
  <c r="M935" i="1"/>
  <c r="N935" i="1"/>
  <c r="B936" i="1"/>
  <c r="K936" i="1"/>
  <c r="L936" i="1"/>
  <c r="M936" i="1"/>
  <c r="N936" i="1"/>
  <c r="B937" i="1"/>
  <c r="K937" i="1"/>
  <c r="L937" i="1"/>
  <c r="M937" i="1"/>
  <c r="N937" i="1"/>
  <c r="B938" i="1"/>
  <c r="K938" i="1"/>
  <c r="L938" i="1"/>
  <c r="M938" i="1"/>
  <c r="N938" i="1"/>
  <c r="B939" i="1"/>
  <c r="K939" i="1"/>
  <c r="L939" i="1"/>
  <c r="M939" i="1"/>
  <c r="N939" i="1"/>
  <c r="B940" i="1"/>
  <c r="K940" i="1"/>
  <c r="L940" i="1"/>
  <c r="M940" i="1"/>
  <c r="N940" i="1"/>
  <c r="B941" i="1"/>
  <c r="K941" i="1"/>
  <c r="L941" i="1"/>
  <c r="M941" i="1"/>
  <c r="N941" i="1"/>
  <c r="B942" i="1"/>
  <c r="K942" i="1"/>
  <c r="L942" i="1"/>
  <c r="M942" i="1"/>
  <c r="N942" i="1"/>
  <c r="B943" i="1"/>
  <c r="K943" i="1"/>
  <c r="L943" i="1"/>
  <c r="M943" i="1"/>
  <c r="N943" i="1"/>
  <c r="B944" i="1"/>
  <c r="K944" i="1"/>
  <c r="L944" i="1"/>
  <c r="M944" i="1"/>
  <c r="N944" i="1"/>
  <c r="B945" i="1"/>
  <c r="K945" i="1"/>
  <c r="L945" i="1"/>
  <c r="M945" i="1"/>
  <c r="N945" i="1"/>
  <c r="B946" i="1"/>
  <c r="K946" i="1"/>
  <c r="L946" i="1"/>
  <c r="M946" i="1"/>
  <c r="N946" i="1"/>
  <c r="B947" i="1"/>
  <c r="K947" i="1"/>
  <c r="L947" i="1"/>
  <c r="M947" i="1"/>
  <c r="N947" i="1"/>
  <c r="B948" i="1"/>
  <c r="K948" i="1"/>
  <c r="L948" i="1"/>
  <c r="M948" i="1"/>
  <c r="N948" i="1"/>
  <c r="B949" i="1"/>
  <c r="K949" i="1"/>
  <c r="L949" i="1"/>
  <c r="M949" i="1"/>
  <c r="N949" i="1"/>
  <c r="B950" i="1"/>
  <c r="K950" i="1"/>
  <c r="L950" i="1"/>
  <c r="M950" i="1"/>
  <c r="N950" i="1"/>
  <c r="B951" i="1"/>
  <c r="K951" i="1"/>
  <c r="L951" i="1"/>
  <c r="M951" i="1"/>
  <c r="N951" i="1"/>
  <c r="B952" i="1"/>
  <c r="K952" i="1"/>
  <c r="L952" i="1"/>
  <c r="M952" i="1"/>
  <c r="N952" i="1"/>
  <c r="B953" i="1"/>
  <c r="K953" i="1"/>
  <c r="L953" i="1"/>
  <c r="M953" i="1"/>
  <c r="N953" i="1"/>
  <c r="B954" i="1"/>
  <c r="K954" i="1"/>
  <c r="L954" i="1"/>
  <c r="M954" i="1"/>
  <c r="N954" i="1"/>
  <c r="B955" i="1"/>
  <c r="K955" i="1"/>
  <c r="L955" i="1"/>
  <c r="M955" i="1"/>
  <c r="N955" i="1"/>
  <c r="B956" i="1"/>
  <c r="K956" i="1"/>
  <c r="L956" i="1"/>
  <c r="M956" i="1"/>
  <c r="N956" i="1"/>
  <c r="B957" i="1"/>
  <c r="K957" i="1"/>
  <c r="L957" i="1"/>
  <c r="M957" i="1"/>
  <c r="N957" i="1"/>
  <c r="B958" i="1"/>
  <c r="K958" i="1"/>
  <c r="L958" i="1"/>
  <c r="M958" i="1"/>
  <c r="N958" i="1"/>
  <c r="B959" i="1"/>
  <c r="K959" i="1"/>
  <c r="L959" i="1"/>
  <c r="M959" i="1"/>
  <c r="N959" i="1"/>
  <c r="B960" i="1"/>
  <c r="K960" i="1"/>
  <c r="L960" i="1"/>
  <c r="M960" i="1"/>
  <c r="N960" i="1"/>
  <c r="B961" i="1"/>
  <c r="K961" i="1"/>
  <c r="L961" i="1"/>
  <c r="B962" i="1"/>
  <c r="N962" i="1"/>
  <c r="M962" i="1"/>
  <c r="B963" i="1"/>
  <c r="M963" i="1"/>
  <c r="K963" i="1"/>
  <c r="L963" i="1"/>
  <c r="B964" i="1"/>
  <c r="K964" i="1"/>
  <c r="L964" i="1"/>
  <c r="B965" i="1"/>
  <c r="K965" i="1"/>
  <c r="L965" i="1"/>
  <c r="B966" i="1"/>
  <c r="K966" i="1"/>
  <c r="L966" i="1"/>
  <c r="M966" i="1"/>
  <c r="N966" i="1"/>
  <c r="B967" i="1"/>
  <c r="M967" i="1"/>
  <c r="K967" i="1"/>
  <c r="L967" i="1"/>
  <c r="B968" i="1"/>
  <c r="K968" i="1"/>
  <c r="L968" i="1"/>
  <c r="M968" i="1"/>
  <c r="N968" i="1"/>
  <c r="B969" i="1"/>
  <c r="K969" i="1"/>
  <c r="L969" i="1"/>
  <c r="M969" i="1"/>
  <c r="N969" i="1"/>
  <c r="B970" i="1"/>
  <c r="K970" i="1"/>
  <c r="L970" i="1"/>
  <c r="M970" i="1"/>
  <c r="N970" i="1"/>
  <c r="B971" i="1"/>
  <c r="K971" i="1"/>
  <c r="L971" i="1"/>
  <c r="M971" i="1"/>
  <c r="N971" i="1"/>
  <c r="B972" i="1"/>
  <c r="K972" i="1"/>
  <c r="L972" i="1"/>
  <c r="M972" i="1"/>
  <c r="N972" i="1"/>
  <c r="B973" i="1"/>
  <c r="K973" i="1"/>
  <c r="L973" i="1"/>
  <c r="M973" i="1"/>
  <c r="N973" i="1"/>
  <c r="B974" i="1"/>
  <c r="K974" i="1"/>
  <c r="L974" i="1"/>
  <c r="M974" i="1"/>
  <c r="N974" i="1"/>
  <c r="K877" i="1"/>
  <c r="L877" i="1"/>
  <c r="M877" i="1"/>
  <c r="N877" i="1"/>
  <c r="K878" i="1"/>
  <c r="L878" i="1"/>
  <c r="M878" i="1"/>
  <c r="N878" i="1"/>
  <c r="K879" i="1"/>
  <c r="L879" i="1"/>
  <c r="M879" i="1"/>
  <c r="N879" i="1"/>
  <c r="K880" i="1"/>
  <c r="L880" i="1"/>
  <c r="M880" i="1"/>
  <c r="N880" i="1"/>
  <c r="K881" i="1"/>
  <c r="L881" i="1"/>
  <c r="M881" i="1"/>
  <c r="N881" i="1"/>
  <c r="K882" i="1"/>
  <c r="L882" i="1"/>
  <c r="M882" i="1"/>
  <c r="N882" i="1"/>
  <c r="K883" i="1"/>
  <c r="L883" i="1"/>
  <c r="M883" i="1"/>
  <c r="N883" i="1"/>
  <c r="K884" i="1"/>
  <c r="L884" i="1"/>
  <c r="M884" i="1"/>
  <c r="N884" i="1"/>
  <c r="K885" i="1"/>
  <c r="L885" i="1"/>
  <c r="M885" i="1"/>
  <c r="N885" i="1"/>
  <c r="K886" i="1"/>
  <c r="L886" i="1"/>
  <c r="M886" i="1"/>
  <c r="N886" i="1"/>
  <c r="K887" i="1"/>
  <c r="L887" i="1"/>
  <c r="M887" i="1"/>
  <c r="N887" i="1"/>
  <c r="K888" i="1"/>
  <c r="L888" i="1"/>
  <c r="M888" i="1"/>
  <c r="N888" i="1"/>
  <c r="K889" i="1"/>
  <c r="L889" i="1"/>
  <c r="M889" i="1"/>
  <c r="N889" i="1"/>
  <c r="K890" i="1"/>
  <c r="L890" i="1"/>
  <c r="M890" i="1"/>
  <c r="N890" i="1"/>
  <c r="K891" i="1"/>
  <c r="L891" i="1"/>
  <c r="M891" i="1"/>
  <c r="N891" i="1"/>
  <c r="K892" i="1"/>
  <c r="L892" i="1"/>
  <c r="M892" i="1"/>
  <c r="N892" i="1"/>
  <c r="K893" i="1"/>
  <c r="L893" i="1"/>
  <c r="M893" i="1"/>
  <c r="N893" i="1"/>
  <c r="K894" i="1"/>
  <c r="L894" i="1"/>
  <c r="M894" i="1"/>
  <c r="N894" i="1"/>
  <c r="K895" i="1"/>
  <c r="L895" i="1"/>
  <c r="M895" i="1"/>
  <c r="N895" i="1"/>
  <c r="K896" i="1"/>
  <c r="L896" i="1"/>
  <c r="M896" i="1"/>
  <c r="N896" i="1"/>
  <c r="K897" i="1"/>
  <c r="L897" i="1"/>
  <c r="M897" i="1"/>
  <c r="N897" i="1"/>
  <c r="K898" i="1"/>
  <c r="L898" i="1"/>
  <c r="M898" i="1"/>
  <c r="N898" i="1"/>
  <c r="K899" i="1"/>
  <c r="L899" i="1"/>
  <c r="M899" i="1"/>
  <c r="N899" i="1"/>
  <c r="K900" i="1"/>
  <c r="L900" i="1"/>
  <c r="M900" i="1"/>
  <c r="N900" i="1"/>
  <c r="K901" i="1"/>
  <c r="L901" i="1"/>
  <c r="M901" i="1"/>
  <c r="N901" i="1"/>
  <c r="K902" i="1"/>
  <c r="L902" i="1"/>
  <c r="M902" i="1"/>
  <c r="N902" i="1"/>
  <c r="K903" i="1"/>
  <c r="L903" i="1"/>
  <c r="M903" i="1"/>
  <c r="N903" i="1"/>
  <c r="K904" i="1"/>
  <c r="L904" i="1"/>
  <c r="M904" i="1"/>
  <c r="N904" i="1"/>
  <c r="K905" i="1"/>
  <c r="L905" i="1"/>
  <c r="M905" i="1"/>
  <c r="N905" i="1"/>
  <c r="K906" i="1"/>
  <c r="L906" i="1"/>
  <c r="M906" i="1"/>
  <c r="N906" i="1"/>
  <c r="K907" i="1"/>
  <c r="L907" i="1"/>
  <c r="M907" i="1"/>
  <c r="N907" i="1"/>
  <c r="K908" i="1"/>
  <c r="L908" i="1"/>
  <c r="M908" i="1"/>
  <c r="N908" i="1"/>
  <c r="K909" i="1"/>
  <c r="L909" i="1"/>
  <c r="M909" i="1"/>
  <c r="N909" i="1"/>
  <c r="K910" i="1"/>
  <c r="L910" i="1"/>
  <c r="M910" i="1"/>
  <c r="N910" i="1"/>
  <c r="K911" i="1"/>
  <c r="L911" i="1"/>
  <c r="M911" i="1"/>
  <c r="N911" i="1"/>
  <c r="K912" i="1"/>
  <c r="L912" i="1"/>
  <c r="M912" i="1"/>
  <c r="N912" i="1"/>
  <c r="K913" i="1"/>
  <c r="L913" i="1"/>
  <c r="M913" i="1"/>
  <c r="N913" i="1"/>
  <c r="K914" i="1"/>
  <c r="L914" i="1"/>
  <c r="M914" i="1"/>
  <c r="N914" i="1"/>
  <c r="B915" i="1"/>
  <c r="K915" i="1"/>
  <c r="L915" i="1"/>
  <c r="M915" i="1"/>
  <c r="N915" i="1"/>
  <c r="B916" i="1"/>
  <c r="K916" i="1"/>
  <c r="L916" i="1"/>
  <c r="M916" i="1"/>
  <c r="N916" i="1"/>
  <c r="B917" i="1"/>
  <c r="K917" i="1"/>
  <c r="L917" i="1"/>
  <c r="M917" i="1"/>
  <c r="N917" i="1"/>
  <c r="B918" i="1"/>
  <c r="K918" i="1"/>
  <c r="L918" i="1"/>
  <c r="M918" i="1"/>
  <c r="N918" i="1"/>
  <c r="B919" i="1"/>
  <c r="K919" i="1"/>
  <c r="L919" i="1"/>
  <c r="M919" i="1"/>
  <c r="N919" i="1"/>
  <c r="B920" i="1"/>
  <c r="K920" i="1"/>
  <c r="L920" i="1"/>
  <c r="M920" i="1"/>
  <c r="N920" i="1"/>
  <c r="B921" i="1"/>
  <c r="K921" i="1"/>
  <c r="L921" i="1"/>
  <c r="M921" i="1"/>
  <c r="N921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K867" i="1"/>
  <c r="L867" i="1"/>
  <c r="M867" i="1"/>
  <c r="N867" i="1"/>
  <c r="K868" i="1"/>
  <c r="L868" i="1"/>
  <c r="M868" i="1"/>
  <c r="N868" i="1"/>
  <c r="K869" i="1"/>
  <c r="L869" i="1"/>
  <c r="M869" i="1"/>
  <c r="N869" i="1"/>
  <c r="K870" i="1"/>
  <c r="L870" i="1"/>
  <c r="M870" i="1"/>
  <c r="N870" i="1"/>
  <c r="K871" i="1"/>
  <c r="L871" i="1"/>
  <c r="M871" i="1"/>
  <c r="N871" i="1"/>
  <c r="K872" i="1"/>
  <c r="L872" i="1"/>
  <c r="M872" i="1"/>
  <c r="N872" i="1"/>
  <c r="K873" i="1"/>
  <c r="L873" i="1"/>
  <c r="M873" i="1"/>
  <c r="N873" i="1"/>
  <c r="K874" i="1"/>
  <c r="L874" i="1"/>
  <c r="M874" i="1"/>
  <c r="N874" i="1"/>
  <c r="K875" i="1"/>
  <c r="L875" i="1"/>
  <c r="M875" i="1"/>
  <c r="N875" i="1"/>
  <c r="B876" i="1"/>
  <c r="K876" i="1"/>
  <c r="L876" i="1"/>
  <c r="M876" i="1"/>
  <c r="N876" i="1"/>
  <c r="B866" i="1"/>
  <c r="B867" i="1"/>
  <c r="B868" i="1"/>
  <c r="B869" i="1"/>
  <c r="B870" i="1"/>
  <c r="B871" i="1"/>
  <c r="B872" i="1"/>
  <c r="B873" i="1"/>
  <c r="B874" i="1"/>
  <c r="B875" i="1"/>
  <c r="B877" i="1"/>
  <c r="B878" i="1"/>
  <c r="B879" i="1"/>
  <c r="B880" i="1"/>
  <c r="K853" i="1"/>
  <c r="L853" i="1"/>
  <c r="M853" i="1"/>
  <c r="N853" i="1"/>
  <c r="B854" i="1"/>
  <c r="K854" i="1"/>
  <c r="L854" i="1"/>
  <c r="M854" i="1"/>
  <c r="N854" i="1"/>
  <c r="B855" i="1"/>
  <c r="K855" i="1"/>
  <c r="L855" i="1"/>
  <c r="M855" i="1"/>
  <c r="N855" i="1"/>
  <c r="B856" i="1"/>
  <c r="K856" i="1"/>
  <c r="L856" i="1"/>
  <c r="M856" i="1"/>
  <c r="N856" i="1"/>
  <c r="B857" i="1"/>
  <c r="K857" i="1"/>
  <c r="L857" i="1"/>
  <c r="M857" i="1"/>
  <c r="N857" i="1"/>
  <c r="B858" i="1"/>
  <c r="K858" i="1"/>
  <c r="L858" i="1"/>
  <c r="M858" i="1"/>
  <c r="N858" i="1"/>
  <c r="B859" i="1"/>
  <c r="K859" i="1"/>
  <c r="L859" i="1"/>
  <c r="M859" i="1"/>
  <c r="N859" i="1"/>
  <c r="B860" i="1"/>
  <c r="K860" i="1"/>
  <c r="L860" i="1"/>
  <c r="M860" i="1"/>
  <c r="N860" i="1"/>
  <c r="B861" i="1"/>
  <c r="K861" i="1"/>
  <c r="L861" i="1"/>
  <c r="M861" i="1"/>
  <c r="N861" i="1"/>
  <c r="B862" i="1"/>
  <c r="K862" i="1"/>
  <c r="L862" i="1"/>
  <c r="M862" i="1"/>
  <c r="N862" i="1"/>
  <c r="B863" i="1"/>
  <c r="K863" i="1"/>
  <c r="L863" i="1"/>
  <c r="M863" i="1"/>
  <c r="N863" i="1"/>
  <c r="B864" i="1"/>
  <c r="K864" i="1"/>
  <c r="L864" i="1"/>
  <c r="M864" i="1"/>
  <c r="N864" i="1"/>
  <c r="B865" i="1"/>
  <c r="K865" i="1"/>
  <c r="L865" i="1"/>
  <c r="M865" i="1"/>
  <c r="N865" i="1"/>
  <c r="K866" i="1"/>
  <c r="L866" i="1"/>
  <c r="M866" i="1"/>
  <c r="N866" i="1"/>
  <c r="K837" i="1"/>
  <c r="L837" i="1"/>
  <c r="M837" i="1"/>
  <c r="N837" i="1"/>
  <c r="K838" i="1"/>
  <c r="L838" i="1"/>
  <c r="M838" i="1"/>
  <c r="N838" i="1"/>
  <c r="K839" i="1"/>
  <c r="L839" i="1"/>
  <c r="M839" i="1"/>
  <c r="N839" i="1"/>
  <c r="B840" i="1"/>
  <c r="K840" i="1"/>
  <c r="L840" i="1"/>
  <c r="M840" i="1"/>
  <c r="N840" i="1"/>
  <c r="B841" i="1"/>
  <c r="K841" i="1"/>
  <c r="L841" i="1"/>
  <c r="M841" i="1"/>
  <c r="N841" i="1"/>
  <c r="B842" i="1"/>
  <c r="K842" i="1"/>
  <c r="L842" i="1"/>
  <c r="M842" i="1"/>
  <c r="N842" i="1"/>
  <c r="B843" i="1"/>
  <c r="K843" i="1"/>
  <c r="L843" i="1"/>
  <c r="M843" i="1"/>
  <c r="N843" i="1"/>
  <c r="B844" i="1"/>
  <c r="K844" i="1"/>
  <c r="L844" i="1"/>
  <c r="M844" i="1"/>
  <c r="N844" i="1"/>
  <c r="B845" i="1"/>
  <c r="K845" i="1"/>
  <c r="L845" i="1"/>
  <c r="M845" i="1"/>
  <c r="N845" i="1"/>
  <c r="B846" i="1"/>
  <c r="K846" i="1"/>
  <c r="L846" i="1"/>
  <c r="M846" i="1"/>
  <c r="N846" i="1"/>
  <c r="B847" i="1"/>
  <c r="K847" i="1"/>
  <c r="L847" i="1"/>
  <c r="M847" i="1"/>
  <c r="N847" i="1"/>
  <c r="B848" i="1"/>
  <c r="K848" i="1"/>
  <c r="L848" i="1"/>
  <c r="M848" i="1"/>
  <c r="N848" i="1"/>
  <c r="B849" i="1"/>
  <c r="K849" i="1"/>
  <c r="L849" i="1"/>
  <c r="M849" i="1"/>
  <c r="N849" i="1"/>
  <c r="B850" i="1"/>
  <c r="K850" i="1"/>
  <c r="L850" i="1"/>
  <c r="M850" i="1"/>
  <c r="N850" i="1"/>
  <c r="B851" i="1"/>
  <c r="K851" i="1"/>
  <c r="L851" i="1"/>
  <c r="M851" i="1"/>
  <c r="N851" i="1"/>
  <c r="B852" i="1"/>
  <c r="K852" i="1"/>
  <c r="L852" i="1"/>
  <c r="M852" i="1"/>
  <c r="N852" i="1"/>
  <c r="B837" i="1"/>
  <c r="B838" i="1"/>
  <c r="B839" i="1"/>
  <c r="B853" i="1"/>
  <c r="B826" i="1"/>
  <c r="K826" i="1"/>
  <c r="L826" i="1"/>
  <c r="M826" i="1"/>
  <c r="N826" i="1"/>
  <c r="B827" i="1"/>
  <c r="K827" i="1"/>
  <c r="L827" i="1"/>
  <c r="M827" i="1"/>
  <c r="N827" i="1"/>
  <c r="B828" i="1"/>
  <c r="K828" i="1"/>
  <c r="L828" i="1"/>
  <c r="M828" i="1"/>
  <c r="N828" i="1"/>
  <c r="B829" i="1"/>
  <c r="K829" i="1"/>
  <c r="L829" i="1"/>
  <c r="M829" i="1"/>
  <c r="N829" i="1"/>
  <c r="B830" i="1"/>
  <c r="K830" i="1"/>
  <c r="L830" i="1"/>
  <c r="M830" i="1"/>
  <c r="N830" i="1"/>
  <c r="B831" i="1"/>
  <c r="K831" i="1"/>
  <c r="L831" i="1"/>
  <c r="M831" i="1"/>
  <c r="N831" i="1"/>
  <c r="B832" i="1"/>
  <c r="K832" i="1"/>
  <c r="L832" i="1"/>
  <c r="M832" i="1"/>
  <c r="N832" i="1"/>
  <c r="B833" i="1"/>
  <c r="K833" i="1"/>
  <c r="L833" i="1"/>
  <c r="M833" i="1"/>
  <c r="N833" i="1"/>
  <c r="B834" i="1"/>
  <c r="K834" i="1"/>
  <c r="L834" i="1"/>
  <c r="M834" i="1"/>
  <c r="N834" i="1"/>
  <c r="B835" i="1"/>
  <c r="K835" i="1"/>
  <c r="L835" i="1"/>
  <c r="M835" i="1"/>
  <c r="N835" i="1"/>
  <c r="B836" i="1"/>
  <c r="K836" i="1"/>
  <c r="L836" i="1"/>
  <c r="M836" i="1"/>
  <c r="N836" i="1"/>
  <c r="B822" i="1"/>
  <c r="K822" i="1"/>
  <c r="L822" i="1"/>
  <c r="M822" i="1"/>
  <c r="N822" i="1"/>
  <c r="B823" i="1"/>
  <c r="K823" i="1"/>
  <c r="L823" i="1"/>
  <c r="M823" i="1"/>
  <c r="N823" i="1"/>
  <c r="B824" i="1"/>
  <c r="K824" i="1"/>
  <c r="L824" i="1"/>
  <c r="M824" i="1"/>
  <c r="N824" i="1"/>
  <c r="B825" i="1"/>
  <c r="K825" i="1"/>
  <c r="L825" i="1"/>
  <c r="M825" i="1"/>
  <c r="N825" i="1"/>
  <c r="B815" i="1"/>
  <c r="B816" i="1"/>
  <c r="B817" i="1"/>
  <c r="B818" i="1"/>
  <c r="B819" i="1"/>
  <c r="B820" i="1"/>
  <c r="B821" i="1"/>
  <c r="K792" i="1"/>
  <c r="L792" i="1"/>
  <c r="M792" i="1"/>
  <c r="N792" i="1"/>
  <c r="K793" i="1"/>
  <c r="L793" i="1"/>
  <c r="M793" i="1"/>
  <c r="N793" i="1"/>
  <c r="K794" i="1"/>
  <c r="L794" i="1"/>
  <c r="M794" i="1"/>
  <c r="N794" i="1"/>
  <c r="K795" i="1"/>
  <c r="L795" i="1"/>
  <c r="M795" i="1"/>
  <c r="N795" i="1"/>
  <c r="K796" i="1"/>
  <c r="L796" i="1"/>
  <c r="M796" i="1"/>
  <c r="N796" i="1"/>
  <c r="B797" i="1"/>
  <c r="K797" i="1"/>
  <c r="L797" i="1"/>
  <c r="M797" i="1"/>
  <c r="N797" i="1"/>
  <c r="B798" i="1"/>
  <c r="K798" i="1"/>
  <c r="L798" i="1"/>
  <c r="M798" i="1"/>
  <c r="N798" i="1"/>
  <c r="B799" i="1"/>
  <c r="K799" i="1"/>
  <c r="L799" i="1"/>
  <c r="M799" i="1"/>
  <c r="N799" i="1"/>
  <c r="B800" i="1"/>
  <c r="K800" i="1"/>
  <c r="L800" i="1"/>
  <c r="M800" i="1"/>
  <c r="N800" i="1"/>
  <c r="B801" i="1"/>
  <c r="K801" i="1"/>
  <c r="L801" i="1"/>
  <c r="M801" i="1"/>
  <c r="N801" i="1"/>
  <c r="B802" i="1"/>
  <c r="K802" i="1"/>
  <c r="L802" i="1"/>
  <c r="M802" i="1"/>
  <c r="N802" i="1"/>
  <c r="B803" i="1"/>
  <c r="K803" i="1"/>
  <c r="L803" i="1"/>
  <c r="M803" i="1"/>
  <c r="N803" i="1"/>
  <c r="B804" i="1"/>
  <c r="K804" i="1"/>
  <c r="L804" i="1"/>
  <c r="M804" i="1"/>
  <c r="N804" i="1"/>
  <c r="B807" i="1"/>
  <c r="K807" i="1"/>
  <c r="L807" i="1"/>
  <c r="M807" i="1"/>
  <c r="N807" i="1"/>
  <c r="B808" i="1"/>
  <c r="K808" i="1"/>
  <c r="L808" i="1"/>
  <c r="M808" i="1"/>
  <c r="N808" i="1"/>
  <c r="B809" i="1"/>
  <c r="K809" i="1"/>
  <c r="L809" i="1"/>
  <c r="M809" i="1"/>
  <c r="N809" i="1"/>
  <c r="B810" i="1"/>
  <c r="K810" i="1"/>
  <c r="L810" i="1"/>
  <c r="M810" i="1"/>
  <c r="N810" i="1"/>
  <c r="B811" i="1"/>
  <c r="K811" i="1"/>
  <c r="L811" i="1"/>
  <c r="M811" i="1"/>
  <c r="N811" i="1"/>
  <c r="B812" i="1"/>
  <c r="K812" i="1"/>
  <c r="L812" i="1"/>
  <c r="M812" i="1"/>
  <c r="N812" i="1"/>
  <c r="B813" i="1"/>
  <c r="K813" i="1"/>
  <c r="L813" i="1"/>
  <c r="M813" i="1"/>
  <c r="N813" i="1"/>
  <c r="B814" i="1"/>
  <c r="K814" i="1"/>
  <c r="L814" i="1"/>
  <c r="M814" i="1"/>
  <c r="N814" i="1"/>
  <c r="K815" i="1"/>
  <c r="L815" i="1"/>
  <c r="M815" i="1"/>
  <c r="N815" i="1"/>
  <c r="K816" i="1"/>
  <c r="L816" i="1"/>
  <c r="M816" i="1"/>
  <c r="N816" i="1"/>
  <c r="K817" i="1"/>
  <c r="L817" i="1"/>
  <c r="M817" i="1"/>
  <c r="N817" i="1"/>
  <c r="K818" i="1"/>
  <c r="L818" i="1"/>
  <c r="M818" i="1"/>
  <c r="N818" i="1"/>
  <c r="K819" i="1"/>
  <c r="L819" i="1"/>
  <c r="M819" i="1"/>
  <c r="N819" i="1"/>
  <c r="K820" i="1"/>
  <c r="L820" i="1"/>
  <c r="M820" i="1"/>
  <c r="N820" i="1"/>
  <c r="K821" i="1"/>
  <c r="L821" i="1"/>
  <c r="M821" i="1"/>
  <c r="N821" i="1"/>
  <c r="B791" i="1"/>
  <c r="K791" i="1"/>
  <c r="L791" i="1"/>
  <c r="M791" i="1"/>
  <c r="N791" i="1"/>
  <c r="K769" i="1"/>
  <c r="L769" i="1"/>
  <c r="M769" i="1"/>
  <c r="N769" i="1"/>
  <c r="K770" i="1"/>
  <c r="L770" i="1"/>
  <c r="M770" i="1"/>
  <c r="N770" i="1"/>
  <c r="K771" i="1"/>
  <c r="L771" i="1"/>
  <c r="M771" i="1"/>
  <c r="N771" i="1"/>
  <c r="K772" i="1"/>
  <c r="L772" i="1"/>
  <c r="M772" i="1"/>
  <c r="N772" i="1"/>
  <c r="K773" i="1"/>
  <c r="L773" i="1"/>
  <c r="M773" i="1"/>
  <c r="N773" i="1"/>
  <c r="B774" i="1"/>
  <c r="K774" i="1"/>
  <c r="L774" i="1"/>
  <c r="M774" i="1"/>
  <c r="N774" i="1"/>
  <c r="B776" i="1"/>
  <c r="K776" i="1"/>
  <c r="L776" i="1"/>
  <c r="M776" i="1"/>
  <c r="N776" i="1"/>
  <c r="B777" i="1"/>
  <c r="K777" i="1"/>
  <c r="L777" i="1"/>
  <c r="M777" i="1"/>
  <c r="N777" i="1"/>
  <c r="B778" i="1"/>
  <c r="K778" i="1"/>
  <c r="L778" i="1"/>
  <c r="M778" i="1"/>
  <c r="N778" i="1"/>
  <c r="B779" i="1"/>
  <c r="K779" i="1"/>
  <c r="L779" i="1"/>
  <c r="M779" i="1"/>
  <c r="N779" i="1"/>
  <c r="B780" i="1"/>
  <c r="K780" i="1"/>
  <c r="L780" i="1"/>
  <c r="M780" i="1"/>
  <c r="N780" i="1"/>
  <c r="B781" i="1"/>
  <c r="K781" i="1"/>
  <c r="L781" i="1"/>
  <c r="M781" i="1"/>
  <c r="N781" i="1"/>
  <c r="B782" i="1"/>
  <c r="K782" i="1"/>
  <c r="L782" i="1"/>
  <c r="M782" i="1"/>
  <c r="N782" i="1"/>
  <c r="B783" i="1"/>
  <c r="K783" i="1"/>
  <c r="L783" i="1"/>
  <c r="M783" i="1"/>
  <c r="N783" i="1"/>
  <c r="B784" i="1"/>
  <c r="K784" i="1"/>
  <c r="L784" i="1"/>
  <c r="M784" i="1"/>
  <c r="N784" i="1"/>
  <c r="B785" i="1"/>
  <c r="K785" i="1"/>
  <c r="L785" i="1"/>
  <c r="M785" i="1"/>
  <c r="N785" i="1"/>
  <c r="B786" i="1"/>
  <c r="K786" i="1"/>
  <c r="L786" i="1"/>
  <c r="M786" i="1"/>
  <c r="N786" i="1"/>
  <c r="B787" i="1"/>
  <c r="K787" i="1"/>
  <c r="L787" i="1"/>
  <c r="M787" i="1"/>
  <c r="N787" i="1"/>
  <c r="B788" i="1"/>
  <c r="K788" i="1"/>
  <c r="L788" i="1"/>
  <c r="M788" i="1"/>
  <c r="N788" i="1"/>
  <c r="B789" i="1"/>
  <c r="K789" i="1"/>
  <c r="L789" i="1"/>
  <c r="M789" i="1"/>
  <c r="N789" i="1"/>
  <c r="B773" i="1"/>
  <c r="B775" i="1"/>
  <c r="K775" i="1"/>
  <c r="L775" i="1"/>
  <c r="B790" i="1"/>
  <c r="M790" i="1"/>
  <c r="B792" i="1"/>
  <c r="B793" i="1"/>
  <c r="B794" i="1"/>
  <c r="B795" i="1"/>
  <c r="B796" i="1"/>
  <c r="B805" i="1"/>
  <c r="K805" i="1"/>
  <c r="L805" i="1"/>
  <c r="B806" i="1"/>
  <c r="K806" i="1"/>
  <c r="L806" i="1"/>
  <c r="B764" i="1"/>
  <c r="B765" i="1"/>
  <c r="B766" i="1"/>
  <c r="B767" i="1"/>
  <c r="B768" i="1"/>
  <c r="B769" i="1"/>
  <c r="B770" i="1"/>
  <c r="B771" i="1"/>
  <c r="B772" i="1"/>
  <c r="K730" i="1"/>
  <c r="L730" i="1"/>
  <c r="M730" i="1"/>
  <c r="N730" i="1"/>
  <c r="K731" i="1"/>
  <c r="L731" i="1"/>
  <c r="M731" i="1"/>
  <c r="N731" i="1"/>
  <c r="K732" i="1"/>
  <c r="L732" i="1"/>
  <c r="M732" i="1"/>
  <c r="N732" i="1"/>
  <c r="K733" i="1"/>
  <c r="L733" i="1"/>
  <c r="M733" i="1"/>
  <c r="N733" i="1"/>
  <c r="K734" i="1"/>
  <c r="L734" i="1"/>
  <c r="M734" i="1"/>
  <c r="N734" i="1"/>
  <c r="K735" i="1"/>
  <c r="L735" i="1"/>
  <c r="M735" i="1"/>
  <c r="N735" i="1"/>
  <c r="K736" i="1"/>
  <c r="L736" i="1"/>
  <c r="M736" i="1"/>
  <c r="N736" i="1"/>
  <c r="K737" i="1"/>
  <c r="L737" i="1"/>
  <c r="M737" i="1"/>
  <c r="N737" i="1"/>
  <c r="B739" i="1"/>
  <c r="K739" i="1"/>
  <c r="L739" i="1"/>
  <c r="M739" i="1"/>
  <c r="N739" i="1"/>
  <c r="B740" i="1"/>
  <c r="K740" i="1"/>
  <c r="L740" i="1"/>
  <c r="M740" i="1"/>
  <c r="N740" i="1"/>
  <c r="B741" i="1"/>
  <c r="K741" i="1"/>
  <c r="L741" i="1"/>
  <c r="M741" i="1"/>
  <c r="N741" i="1"/>
  <c r="B744" i="1"/>
  <c r="K744" i="1"/>
  <c r="L744" i="1"/>
  <c r="M744" i="1"/>
  <c r="N744" i="1"/>
  <c r="B745" i="1"/>
  <c r="K745" i="1"/>
  <c r="L745" i="1"/>
  <c r="M745" i="1"/>
  <c r="N745" i="1"/>
  <c r="B746" i="1"/>
  <c r="K746" i="1"/>
  <c r="L746" i="1"/>
  <c r="M746" i="1"/>
  <c r="N746" i="1"/>
  <c r="B747" i="1"/>
  <c r="K747" i="1"/>
  <c r="L747" i="1"/>
  <c r="M747" i="1"/>
  <c r="N747" i="1"/>
  <c r="B749" i="1"/>
  <c r="K749" i="1"/>
  <c r="L749" i="1"/>
  <c r="M749" i="1"/>
  <c r="N749" i="1"/>
  <c r="B750" i="1"/>
  <c r="K750" i="1"/>
  <c r="L750" i="1"/>
  <c r="M750" i="1"/>
  <c r="N750" i="1"/>
  <c r="B751" i="1"/>
  <c r="K751" i="1"/>
  <c r="L751" i="1"/>
  <c r="M751" i="1"/>
  <c r="N751" i="1"/>
  <c r="B752" i="1"/>
  <c r="K752" i="1"/>
  <c r="L752" i="1"/>
  <c r="M752" i="1"/>
  <c r="N752" i="1"/>
  <c r="B753" i="1"/>
  <c r="K753" i="1"/>
  <c r="L753" i="1"/>
  <c r="M753" i="1"/>
  <c r="N753" i="1"/>
  <c r="B754" i="1"/>
  <c r="K754" i="1"/>
  <c r="L754" i="1"/>
  <c r="M754" i="1"/>
  <c r="N754" i="1"/>
  <c r="B755" i="1"/>
  <c r="K755" i="1"/>
  <c r="L755" i="1"/>
  <c r="M755" i="1"/>
  <c r="N755" i="1"/>
  <c r="B756" i="1"/>
  <c r="K756" i="1"/>
  <c r="L756" i="1"/>
  <c r="M756" i="1"/>
  <c r="N756" i="1"/>
  <c r="B757" i="1"/>
  <c r="K757" i="1"/>
  <c r="L757" i="1"/>
  <c r="M757" i="1"/>
  <c r="N757" i="1"/>
  <c r="B758" i="1"/>
  <c r="K758" i="1"/>
  <c r="L758" i="1"/>
  <c r="M758" i="1"/>
  <c r="N758" i="1"/>
  <c r="B759" i="1"/>
  <c r="K759" i="1"/>
  <c r="L759" i="1"/>
  <c r="M759" i="1"/>
  <c r="N759" i="1"/>
  <c r="B760" i="1"/>
  <c r="K760" i="1"/>
  <c r="L760" i="1"/>
  <c r="M760" i="1"/>
  <c r="N760" i="1"/>
  <c r="B761" i="1"/>
  <c r="K761" i="1"/>
  <c r="L761" i="1"/>
  <c r="M761" i="1"/>
  <c r="N761" i="1"/>
  <c r="B762" i="1"/>
  <c r="K762" i="1"/>
  <c r="L762" i="1"/>
  <c r="M762" i="1"/>
  <c r="N762" i="1"/>
  <c r="B763" i="1"/>
  <c r="K763" i="1"/>
  <c r="L763" i="1"/>
  <c r="M763" i="1"/>
  <c r="N763" i="1"/>
  <c r="K764" i="1"/>
  <c r="L764" i="1"/>
  <c r="M764" i="1"/>
  <c r="N764" i="1"/>
  <c r="K765" i="1"/>
  <c r="L765" i="1"/>
  <c r="M765" i="1"/>
  <c r="N765" i="1"/>
  <c r="K766" i="1"/>
  <c r="L766" i="1"/>
  <c r="M766" i="1"/>
  <c r="N766" i="1"/>
  <c r="K767" i="1"/>
  <c r="L767" i="1"/>
  <c r="M767" i="1"/>
  <c r="N767" i="1"/>
  <c r="K768" i="1"/>
  <c r="L768" i="1"/>
  <c r="M768" i="1"/>
  <c r="N768" i="1"/>
  <c r="B731" i="1"/>
  <c r="B732" i="1"/>
  <c r="B733" i="1"/>
  <c r="B734" i="1"/>
  <c r="B735" i="1"/>
  <c r="B736" i="1"/>
  <c r="B737" i="1"/>
  <c r="B738" i="1"/>
  <c r="K738" i="1"/>
  <c r="L738" i="1"/>
  <c r="B742" i="1"/>
  <c r="M742" i="1"/>
  <c r="B743" i="1"/>
  <c r="M743" i="1"/>
  <c r="B748" i="1"/>
  <c r="K748" i="1"/>
  <c r="L748" i="1"/>
  <c r="K729" i="1"/>
  <c r="L729" i="1"/>
  <c r="M729" i="1"/>
  <c r="N729" i="1"/>
  <c r="K728" i="1"/>
  <c r="L728" i="1"/>
  <c r="M728" i="1"/>
  <c r="N728" i="1"/>
  <c r="K707" i="1"/>
  <c r="L707" i="1"/>
  <c r="M707" i="1"/>
  <c r="N707" i="1"/>
  <c r="K708" i="1"/>
  <c r="L708" i="1"/>
  <c r="M708" i="1"/>
  <c r="N708" i="1"/>
  <c r="K709" i="1"/>
  <c r="L709" i="1"/>
  <c r="M709" i="1"/>
  <c r="N709" i="1"/>
  <c r="K710" i="1"/>
  <c r="L710" i="1"/>
  <c r="M710" i="1"/>
  <c r="N710" i="1"/>
  <c r="K711" i="1"/>
  <c r="L711" i="1"/>
  <c r="M711" i="1"/>
  <c r="N711" i="1"/>
  <c r="K712" i="1"/>
  <c r="L712" i="1"/>
  <c r="M712" i="1"/>
  <c r="N712" i="1"/>
  <c r="K713" i="1"/>
  <c r="L713" i="1"/>
  <c r="M713" i="1"/>
  <c r="N713" i="1"/>
  <c r="K714" i="1"/>
  <c r="L714" i="1"/>
  <c r="M714" i="1"/>
  <c r="N714" i="1"/>
  <c r="K715" i="1"/>
  <c r="L715" i="1"/>
  <c r="M715" i="1"/>
  <c r="N715" i="1"/>
  <c r="K716" i="1"/>
  <c r="L716" i="1"/>
  <c r="M716" i="1"/>
  <c r="N716" i="1"/>
  <c r="K717" i="1"/>
  <c r="L717" i="1"/>
  <c r="M717" i="1"/>
  <c r="N717" i="1"/>
  <c r="K718" i="1"/>
  <c r="L718" i="1"/>
  <c r="M718" i="1"/>
  <c r="N718" i="1"/>
  <c r="K719" i="1"/>
  <c r="L719" i="1"/>
  <c r="M719" i="1"/>
  <c r="N719" i="1"/>
  <c r="K720" i="1"/>
  <c r="L720" i="1"/>
  <c r="M720" i="1"/>
  <c r="N720" i="1"/>
  <c r="K721" i="1"/>
  <c r="L721" i="1"/>
  <c r="M721" i="1"/>
  <c r="N721" i="1"/>
  <c r="K722" i="1"/>
  <c r="L722" i="1"/>
  <c r="M722" i="1"/>
  <c r="N722" i="1"/>
  <c r="K723" i="1"/>
  <c r="L723" i="1"/>
  <c r="M723" i="1"/>
  <c r="N723" i="1"/>
  <c r="K724" i="1"/>
  <c r="L724" i="1"/>
  <c r="M724" i="1"/>
  <c r="N724" i="1"/>
  <c r="K725" i="1"/>
  <c r="L725" i="1"/>
  <c r="M725" i="1"/>
  <c r="N725" i="1"/>
  <c r="K726" i="1"/>
  <c r="L726" i="1"/>
  <c r="M726" i="1"/>
  <c r="N726" i="1"/>
  <c r="K727" i="1"/>
  <c r="L727" i="1"/>
  <c r="M727" i="1"/>
  <c r="N727" i="1"/>
  <c r="K701" i="1"/>
  <c r="L701" i="1"/>
  <c r="M701" i="1"/>
  <c r="N701" i="1"/>
  <c r="K702" i="1"/>
  <c r="L702" i="1"/>
  <c r="M702" i="1"/>
  <c r="N702" i="1"/>
  <c r="B703" i="1"/>
  <c r="K703" i="1"/>
  <c r="L703" i="1"/>
  <c r="M703" i="1"/>
  <c r="N703" i="1"/>
  <c r="B704" i="1"/>
  <c r="K704" i="1"/>
  <c r="L704" i="1"/>
  <c r="M704" i="1"/>
  <c r="N704" i="1"/>
  <c r="B705" i="1"/>
  <c r="K705" i="1"/>
  <c r="L705" i="1"/>
  <c r="M705" i="1"/>
  <c r="N705" i="1"/>
  <c r="B706" i="1"/>
  <c r="K706" i="1"/>
  <c r="L706" i="1"/>
  <c r="M706" i="1"/>
  <c r="N706" i="1"/>
  <c r="K691" i="1"/>
  <c r="L691" i="1"/>
  <c r="M691" i="1"/>
  <c r="N691" i="1"/>
  <c r="K692" i="1"/>
  <c r="L692" i="1"/>
  <c r="M692" i="1"/>
  <c r="N692" i="1"/>
  <c r="K693" i="1"/>
  <c r="L693" i="1"/>
  <c r="M693" i="1"/>
  <c r="N693" i="1"/>
  <c r="K694" i="1"/>
  <c r="L694" i="1"/>
  <c r="M694" i="1"/>
  <c r="N694" i="1"/>
  <c r="K695" i="1"/>
  <c r="L695" i="1"/>
  <c r="M695" i="1"/>
  <c r="N695" i="1"/>
  <c r="K696" i="1"/>
  <c r="L696" i="1"/>
  <c r="M696" i="1"/>
  <c r="N696" i="1"/>
  <c r="B697" i="1"/>
  <c r="K697" i="1"/>
  <c r="L697" i="1"/>
  <c r="M697" i="1"/>
  <c r="N697" i="1"/>
  <c r="B698" i="1"/>
  <c r="K698" i="1"/>
  <c r="L698" i="1"/>
  <c r="M698" i="1"/>
  <c r="N698" i="1"/>
  <c r="B699" i="1"/>
  <c r="K699" i="1"/>
  <c r="L699" i="1"/>
  <c r="M699" i="1"/>
  <c r="N699" i="1"/>
  <c r="B700" i="1"/>
  <c r="K700" i="1"/>
  <c r="L700" i="1"/>
  <c r="M700" i="1"/>
  <c r="N700" i="1"/>
  <c r="B694" i="1"/>
  <c r="B695" i="1"/>
  <c r="B696" i="1"/>
  <c r="B701" i="1"/>
  <c r="B702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K685" i="1"/>
  <c r="L685" i="1"/>
  <c r="M685" i="1"/>
  <c r="N685" i="1"/>
  <c r="K686" i="1"/>
  <c r="L686" i="1"/>
  <c r="M686" i="1"/>
  <c r="N686" i="1"/>
  <c r="K687" i="1"/>
  <c r="L687" i="1"/>
  <c r="M687" i="1"/>
  <c r="N687" i="1"/>
  <c r="K688" i="1"/>
  <c r="L688" i="1"/>
  <c r="M688" i="1"/>
  <c r="N688" i="1"/>
  <c r="B689" i="1"/>
  <c r="K689" i="1"/>
  <c r="L689" i="1"/>
  <c r="M689" i="1"/>
  <c r="N689" i="1"/>
  <c r="B690" i="1"/>
  <c r="K690" i="1"/>
  <c r="L690" i="1"/>
  <c r="M690" i="1"/>
  <c r="N690" i="1"/>
  <c r="B683" i="1"/>
  <c r="B684" i="1"/>
  <c r="B685" i="1"/>
  <c r="B686" i="1"/>
  <c r="B687" i="1"/>
  <c r="B688" i="1"/>
  <c r="B691" i="1"/>
  <c r="B692" i="1"/>
  <c r="B693" i="1"/>
  <c r="K678" i="1"/>
  <c r="L678" i="1"/>
  <c r="M678" i="1"/>
  <c r="N678" i="1"/>
  <c r="K679" i="1"/>
  <c r="L679" i="1"/>
  <c r="M679" i="1"/>
  <c r="N679" i="1"/>
  <c r="K680" i="1"/>
  <c r="L680" i="1"/>
  <c r="M680" i="1"/>
  <c r="N680" i="1"/>
  <c r="B681" i="1"/>
  <c r="K681" i="1"/>
  <c r="L681" i="1"/>
  <c r="M681" i="1"/>
  <c r="N681" i="1"/>
  <c r="B682" i="1"/>
  <c r="K682" i="1"/>
  <c r="L682" i="1"/>
  <c r="M682" i="1"/>
  <c r="N682" i="1"/>
  <c r="K683" i="1"/>
  <c r="L683" i="1"/>
  <c r="M683" i="1"/>
  <c r="N683" i="1"/>
  <c r="K684" i="1"/>
  <c r="L684" i="1"/>
  <c r="M684" i="1"/>
  <c r="N684" i="1"/>
  <c r="K670" i="1"/>
  <c r="L670" i="1"/>
  <c r="M670" i="1"/>
  <c r="N670" i="1"/>
  <c r="K671" i="1"/>
  <c r="L671" i="1"/>
  <c r="M671" i="1"/>
  <c r="N671" i="1"/>
  <c r="K672" i="1"/>
  <c r="L672" i="1"/>
  <c r="M672" i="1"/>
  <c r="N672" i="1"/>
  <c r="B673" i="1"/>
  <c r="K673" i="1"/>
  <c r="L673" i="1"/>
  <c r="M673" i="1"/>
  <c r="N673" i="1"/>
  <c r="B674" i="1"/>
  <c r="K674" i="1"/>
  <c r="L674" i="1"/>
  <c r="M674" i="1"/>
  <c r="N674" i="1"/>
  <c r="B675" i="1"/>
  <c r="K675" i="1"/>
  <c r="L675" i="1"/>
  <c r="M675" i="1"/>
  <c r="N675" i="1"/>
  <c r="B676" i="1"/>
  <c r="K676" i="1"/>
  <c r="L676" i="1"/>
  <c r="M676" i="1"/>
  <c r="N676" i="1"/>
  <c r="B677" i="1"/>
  <c r="K677" i="1"/>
  <c r="L677" i="1"/>
  <c r="M677" i="1"/>
  <c r="N677" i="1"/>
  <c r="B678" i="1"/>
  <c r="B679" i="1"/>
  <c r="B680" i="1"/>
  <c r="B672" i="1"/>
  <c r="K669" i="1"/>
  <c r="L669" i="1"/>
  <c r="M669" i="1"/>
  <c r="N669" i="1"/>
  <c r="B669" i="1"/>
  <c r="B670" i="1"/>
  <c r="B671" i="1"/>
  <c r="K664" i="1"/>
  <c r="L664" i="1"/>
  <c r="M664" i="1"/>
  <c r="N664" i="1"/>
  <c r="K665" i="1"/>
  <c r="L665" i="1"/>
  <c r="M665" i="1"/>
  <c r="N665" i="1"/>
  <c r="K666" i="1"/>
  <c r="L666" i="1"/>
  <c r="M666" i="1"/>
  <c r="N666" i="1"/>
  <c r="K667" i="1"/>
  <c r="L667" i="1"/>
  <c r="M667" i="1"/>
  <c r="N667" i="1"/>
  <c r="B668" i="1"/>
  <c r="K668" i="1"/>
  <c r="L668" i="1"/>
  <c r="M668" i="1"/>
  <c r="N668" i="1"/>
  <c r="K657" i="1"/>
  <c r="L657" i="1"/>
  <c r="M657" i="1"/>
  <c r="N657" i="1"/>
  <c r="B658" i="1"/>
  <c r="K658" i="1"/>
  <c r="L658" i="1"/>
  <c r="M658" i="1"/>
  <c r="N658" i="1"/>
  <c r="B659" i="1"/>
  <c r="K659" i="1"/>
  <c r="L659" i="1"/>
  <c r="M659" i="1"/>
  <c r="N659" i="1"/>
  <c r="B660" i="1"/>
  <c r="K660" i="1"/>
  <c r="L660" i="1"/>
  <c r="M660" i="1"/>
  <c r="N660" i="1"/>
  <c r="B661" i="1"/>
  <c r="K661" i="1"/>
  <c r="L661" i="1"/>
  <c r="M661" i="1"/>
  <c r="N661" i="1"/>
  <c r="B662" i="1"/>
  <c r="K662" i="1"/>
  <c r="L662" i="1"/>
  <c r="M662" i="1"/>
  <c r="N662" i="1"/>
  <c r="B663" i="1"/>
  <c r="K663" i="1"/>
  <c r="L663" i="1"/>
  <c r="M663" i="1"/>
  <c r="N663" i="1"/>
  <c r="B657" i="1"/>
  <c r="B664" i="1"/>
  <c r="B665" i="1"/>
  <c r="B666" i="1"/>
  <c r="B667" i="1"/>
  <c r="B653" i="1"/>
  <c r="B654" i="1"/>
  <c r="B655" i="1"/>
  <c r="B656" i="1"/>
  <c r="K656" i="1"/>
  <c r="L656" i="1"/>
  <c r="B652" i="1"/>
  <c r="B651" i="1"/>
  <c r="M651" i="1"/>
  <c r="K640" i="1"/>
  <c r="L640" i="1"/>
  <c r="M640" i="1"/>
  <c r="N640" i="1"/>
  <c r="K641" i="1"/>
  <c r="L641" i="1"/>
  <c r="M641" i="1"/>
  <c r="N641" i="1"/>
  <c r="K642" i="1"/>
  <c r="L642" i="1"/>
  <c r="M642" i="1"/>
  <c r="N642" i="1"/>
  <c r="K643" i="1"/>
  <c r="L643" i="1"/>
  <c r="M643" i="1"/>
  <c r="N643" i="1"/>
  <c r="K644" i="1"/>
  <c r="L644" i="1"/>
  <c r="M644" i="1"/>
  <c r="N644" i="1"/>
  <c r="K645" i="1"/>
  <c r="L645" i="1"/>
  <c r="M645" i="1"/>
  <c r="N645" i="1"/>
  <c r="K646" i="1"/>
  <c r="L646" i="1"/>
  <c r="M646" i="1"/>
  <c r="N646" i="1"/>
  <c r="K647" i="1"/>
  <c r="L647" i="1"/>
  <c r="M647" i="1"/>
  <c r="N647" i="1"/>
  <c r="K648" i="1"/>
  <c r="L648" i="1"/>
  <c r="M648" i="1"/>
  <c r="N648" i="1"/>
  <c r="B649" i="1"/>
  <c r="K649" i="1"/>
  <c r="L649" i="1"/>
  <c r="M649" i="1"/>
  <c r="N649" i="1"/>
  <c r="K651" i="1"/>
  <c r="L651" i="1"/>
  <c r="K652" i="1"/>
  <c r="L652" i="1"/>
  <c r="M652" i="1"/>
  <c r="N652" i="1"/>
  <c r="K653" i="1"/>
  <c r="L653" i="1"/>
  <c r="M653" i="1"/>
  <c r="N653" i="1"/>
  <c r="K654" i="1"/>
  <c r="L654" i="1"/>
  <c r="M654" i="1"/>
  <c r="N654" i="1"/>
  <c r="K655" i="1"/>
  <c r="L655" i="1"/>
  <c r="M655" i="1"/>
  <c r="N655" i="1"/>
  <c r="K639" i="1"/>
  <c r="L639" i="1"/>
  <c r="M639" i="1"/>
  <c r="N639" i="1"/>
  <c r="B639" i="1"/>
  <c r="B640" i="1"/>
  <c r="B641" i="1"/>
  <c r="B642" i="1"/>
  <c r="B643" i="1"/>
  <c r="B644" i="1"/>
  <c r="B645" i="1"/>
  <c r="B646" i="1"/>
  <c r="B647" i="1"/>
  <c r="B648" i="1"/>
  <c r="B650" i="1"/>
  <c r="K650" i="1"/>
  <c r="L650" i="1"/>
  <c r="B638" i="1"/>
  <c r="M638" i="1"/>
  <c r="N638" i="1"/>
  <c r="K638" i="1"/>
  <c r="L638" i="1"/>
  <c r="K637" i="1"/>
  <c r="L637" i="1"/>
  <c r="M637" i="1"/>
  <c r="N637" i="1"/>
  <c r="K634" i="1"/>
  <c r="L634" i="1"/>
  <c r="M634" i="1"/>
  <c r="N634" i="1"/>
  <c r="K635" i="1"/>
  <c r="L635" i="1"/>
  <c r="M635" i="1"/>
  <c r="N635" i="1"/>
  <c r="K636" i="1"/>
  <c r="L636" i="1"/>
  <c r="M636" i="1"/>
  <c r="N636" i="1"/>
  <c r="K632" i="1"/>
  <c r="L632" i="1"/>
  <c r="M632" i="1"/>
  <c r="N632" i="1"/>
  <c r="K633" i="1"/>
  <c r="L633" i="1"/>
  <c r="M633" i="1"/>
  <c r="N633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564" i="1"/>
  <c r="K614" i="1"/>
  <c r="L614" i="1"/>
  <c r="M614" i="1"/>
  <c r="N614" i="1"/>
  <c r="K615" i="1"/>
  <c r="L615" i="1"/>
  <c r="M615" i="1"/>
  <c r="N615" i="1"/>
  <c r="K616" i="1"/>
  <c r="L616" i="1"/>
  <c r="M616" i="1"/>
  <c r="N616" i="1"/>
  <c r="K617" i="1"/>
  <c r="L617" i="1"/>
  <c r="M617" i="1"/>
  <c r="N617" i="1"/>
  <c r="K618" i="1"/>
  <c r="L618" i="1"/>
  <c r="M618" i="1"/>
  <c r="N618" i="1"/>
  <c r="K619" i="1"/>
  <c r="L619" i="1"/>
  <c r="M619" i="1"/>
  <c r="N619" i="1"/>
  <c r="K620" i="1"/>
  <c r="L620" i="1"/>
  <c r="M620" i="1"/>
  <c r="N620" i="1"/>
  <c r="K621" i="1"/>
  <c r="L621" i="1"/>
  <c r="M621" i="1"/>
  <c r="N621" i="1"/>
  <c r="K622" i="1"/>
  <c r="L622" i="1"/>
  <c r="M622" i="1"/>
  <c r="N622" i="1"/>
  <c r="K623" i="1"/>
  <c r="L623" i="1"/>
  <c r="M623" i="1"/>
  <c r="N623" i="1"/>
  <c r="K624" i="1"/>
  <c r="L624" i="1"/>
  <c r="M624" i="1"/>
  <c r="N624" i="1"/>
  <c r="K625" i="1"/>
  <c r="L625" i="1"/>
  <c r="M625" i="1"/>
  <c r="N625" i="1"/>
  <c r="K626" i="1"/>
  <c r="L626" i="1"/>
  <c r="M626" i="1"/>
  <c r="N626" i="1"/>
  <c r="K627" i="1"/>
  <c r="L627" i="1"/>
  <c r="M627" i="1"/>
  <c r="N627" i="1"/>
  <c r="K628" i="1"/>
  <c r="L628" i="1"/>
  <c r="M628" i="1"/>
  <c r="N628" i="1"/>
  <c r="K629" i="1"/>
  <c r="L629" i="1"/>
  <c r="M629" i="1"/>
  <c r="N629" i="1"/>
  <c r="K630" i="1"/>
  <c r="L630" i="1"/>
  <c r="M630" i="1"/>
  <c r="N630" i="1"/>
  <c r="K631" i="1"/>
  <c r="L631" i="1"/>
  <c r="M631" i="1"/>
  <c r="N631" i="1"/>
  <c r="K608" i="1"/>
  <c r="L608" i="1"/>
  <c r="M608" i="1"/>
  <c r="N608" i="1"/>
  <c r="K609" i="1"/>
  <c r="L609" i="1"/>
  <c r="M609" i="1"/>
  <c r="N609" i="1"/>
  <c r="K610" i="1"/>
  <c r="L610" i="1"/>
  <c r="M610" i="1"/>
  <c r="N610" i="1"/>
  <c r="K611" i="1"/>
  <c r="L611" i="1"/>
  <c r="M611" i="1"/>
  <c r="N611" i="1"/>
  <c r="K612" i="1"/>
  <c r="L612" i="1"/>
  <c r="M612" i="1"/>
  <c r="N612" i="1"/>
  <c r="K613" i="1"/>
  <c r="L613" i="1"/>
  <c r="M613" i="1"/>
  <c r="N613" i="1"/>
  <c r="K607" i="1"/>
  <c r="L607" i="1"/>
  <c r="M607" i="1"/>
  <c r="N607" i="1"/>
  <c r="K605" i="1"/>
  <c r="L605" i="1"/>
  <c r="M605" i="1"/>
  <c r="N605" i="1"/>
  <c r="K606" i="1"/>
  <c r="L606" i="1"/>
  <c r="M606" i="1"/>
  <c r="N606" i="1"/>
  <c r="K604" i="1"/>
  <c r="L604" i="1"/>
  <c r="M604" i="1"/>
  <c r="N604" i="1"/>
  <c r="K603" i="1"/>
  <c r="L603" i="1"/>
  <c r="M603" i="1"/>
  <c r="N603" i="1"/>
  <c r="K602" i="1"/>
  <c r="L602" i="1"/>
  <c r="M602" i="1"/>
  <c r="N602" i="1"/>
  <c r="H157" i="3"/>
  <c r="K597" i="1"/>
  <c r="L597" i="1"/>
  <c r="M597" i="1"/>
  <c r="N597" i="1"/>
  <c r="K598" i="1"/>
  <c r="L598" i="1"/>
  <c r="M598" i="1"/>
  <c r="N598" i="1"/>
  <c r="K599" i="1"/>
  <c r="L599" i="1"/>
  <c r="M599" i="1"/>
  <c r="N599" i="1"/>
  <c r="K600" i="1"/>
  <c r="L600" i="1"/>
  <c r="M600" i="1"/>
  <c r="N600" i="1"/>
  <c r="K601" i="1"/>
  <c r="L601" i="1"/>
  <c r="M601" i="1"/>
  <c r="N601" i="1"/>
  <c r="K596" i="1"/>
  <c r="L596" i="1"/>
  <c r="M596" i="1"/>
  <c r="N596" i="1"/>
  <c r="K594" i="1"/>
  <c r="L594" i="1"/>
  <c r="M594" i="1"/>
  <c r="N594" i="1"/>
  <c r="K595" i="1"/>
  <c r="L595" i="1"/>
  <c r="M595" i="1"/>
  <c r="N595" i="1"/>
  <c r="K593" i="1"/>
  <c r="L593" i="1"/>
  <c r="M593" i="1"/>
  <c r="N593" i="1"/>
  <c r="K590" i="1"/>
  <c r="L590" i="1"/>
  <c r="M590" i="1"/>
  <c r="N590" i="1"/>
  <c r="K591" i="1"/>
  <c r="L591" i="1"/>
  <c r="M591" i="1"/>
  <c r="N591" i="1"/>
  <c r="K592" i="1"/>
  <c r="L592" i="1"/>
  <c r="M592" i="1"/>
  <c r="N592" i="1"/>
  <c r="K587" i="1"/>
  <c r="L587" i="1"/>
  <c r="M587" i="1"/>
  <c r="N587" i="1"/>
  <c r="K588" i="1"/>
  <c r="L588" i="1"/>
  <c r="M588" i="1"/>
  <c r="N588" i="1"/>
  <c r="K589" i="1"/>
  <c r="L589" i="1"/>
  <c r="M589" i="1"/>
  <c r="N589" i="1"/>
  <c r="K585" i="1"/>
  <c r="L585" i="1"/>
  <c r="M585" i="1"/>
  <c r="N585" i="1"/>
  <c r="K586" i="1"/>
  <c r="L586" i="1"/>
  <c r="M586" i="1"/>
  <c r="N586" i="1"/>
  <c r="K583" i="1"/>
  <c r="L583" i="1"/>
  <c r="M583" i="1"/>
  <c r="N583" i="1"/>
  <c r="K584" i="1"/>
  <c r="L584" i="1"/>
  <c r="M584" i="1"/>
  <c r="N584" i="1"/>
  <c r="K582" i="1"/>
  <c r="L582" i="1"/>
  <c r="M582" i="1"/>
  <c r="N582" i="1"/>
  <c r="K580" i="1"/>
  <c r="L580" i="1"/>
  <c r="M580" i="1"/>
  <c r="N580" i="1"/>
  <c r="K581" i="1"/>
  <c r="L581" i="1"/>
  <c r="M581" i="1"/>
  <c r="N581" i="1"/>
  <c r="K575" i="1"/>
  <c r="L575" i="1"/>
  <c r="M575" i="1"/>
  <c r="N575" i="1"/>
  <c r="K576" i="1"/>
  <c r="L576" i="1"/>
  <c r="M576" i="1"/>
  <c r="N576" i="1"/>
  <c r="K577" i="1"/>
  <c r="L577" i="1"/>
  <c r="M577" i="1"/>
  <c r="N577" i="1"/>
  <c r="K578" i="1"/>
  <c r="L578" i="1"/>
  <c r="M578" i="1"/>
  <c r="N578" i="1"/>
  <c r="K579" i="1"/>
  <c r="L579" i="1"/>
  <c r="M579" i="1"/>
  <c r="N579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B561" i="1"/>
  <c r="K561" i="1"/>
  <c r="L561" i="1"/>
  <c r="B562" i="1"/>
  <c r="K562" i="1"/>
  <c r="L562" i="1"/>
  <c r="B563" i="1"/>
  <c r="K563" i="1"/>
  <c r="L563" i="1"/>
  <c r="K564" i="1"/>
  <c r="L564" i="1"/>
  <c r="K565" i="1"/>
  <c r="L565" i="1"/>
  <c r="K566" i="1"/>
  <c r="L566" i="1"/>
  <c r="M574" i="1"/>
  <c r="N574" i="1"/>
  <c r="M572" i="1"/>
  <c r="N572" i="1"/>
  <c r="M573" i="1"/>
  <c r="N573" i="1"/>
  <c r="M571" i="1"/>
  <c r="N571" i="1"/>
  <c r="M565" i="1"/>
  <c r="N565" i="1"/>
  <c r="M566" i="1"/>
  <c r="N566" i="1"/>
  <c r="M567" i="1"/>
  <c r="N567" i="1"/>
  <c r="M568" i="1"/>
  <c r="N568" i="1"/>
  <c r="M569" i="1"/>
  <c r="N569" i="1"/>
  <c r="M570" i="1"/>
  <c r="N570" i="1"/>
  <c r="M564" i="1"/>
  <c r="N564" i="1"/>
  <c r="AD55" i="1"/>
  <c r="AD56" i="1"/>
  <c r="AC56" i="1"/>
  <c r="AB56" i="1"/>
  <c r="AA56" i="1"/>
  <c r="Z56" i="1"/>
  <c r="Y56" i="1"/>
  <c r="X56" i="1"/>
  <c r="W56" i="1"/>
  <c r="V56" i="1"/>
  <c r="U56" i="1"/>
  <c r="T56" i="1"/>
  <c r="S56" i="1"/>
  <c r="AC55" i="1"/>
  <c r="AB55" i="1"/>
  <c r="AA55" i="1"/>
  <c r="Z55" i="1"/>
  <c r="Y55" i="1"/>
  <c r="B538" i="1"/>
  <c r="M538" i="1"/>
  <c r="N538" i="1"/>
  <c r="B539" i="1"/>
  <c r="M539" i="1"/>
  <c r="N539" i="1"/>
  <c r="B540" i="1"/>
  <c r="M540" i="1"/>
  <c r="N540" i="1"/>
  <c r="B541" i="1"/>
  <c r="M541" i="1"/>
  <c r="N541" i="1"/>
  <c r="B542" i="1"/>
  <c r="M542" i="1"/>
  <c r="N542" i="1"/>
  <c r="B543" i="1"/>
  <c r="M543" i="1"/>
  <c r="N543" i="1"/>
  <c r="B544" i="1"/>
  <c r="M544" i="1"/>
  <c r="N544" i="1"/>
  <c r="B545" i="1"/>
  <c r="M545" i="1"/>
  <c r="N545" i="1"/>
  <c r="B546" i="1"/>
  <c r="M546" i="1"/>
  <c r="N546" i="1"/>
  <c r="B547" i="1"/>
  <c r="M547" i="1"/>
  <c r="N547" i="1"/>
  <c r="B548" i="1"/>
  <c r="M548" i="1"/>
  <c r="N548" i="1"/>
  <c r="B549" i="1"/>
  <c r="M549" i="1"/>
  <c r="N549" i="1"/>
  <c r="B550" i="1"/>
  <c r="M550" i="1"/>
  <c r="N550" i="1"/>
  <c r="B551" i="1"/>
  <c r="M551" i="1"/>
  <c r="N551" i="1"/>
  <c r="B552" i="1"/>
  <c r="M552" i="1"/>
  <c r="N552" i="1"/>
  <c r="B553" i="1"/>
  <c r="M553" i="1"/>
  <c r="N553" i="1"/>
  <c r="B554" i="1"/>
  <c r="M554" i="1"/>
  <c r="N554" i="1"/>
  <c r="B555" i="1"/>
  <c r="M555" i="1"/>
  <c r="N555" i="1"/>
  <c r="B556" i="1"/>
  <c r="M556" i="1"/>
  <c r="N556" i="1"/>
  <c r="B557" i="1"/>
  <c r="M557" i="1"/>
  <c r="N557" i="1"/>
  <c r="B558" i="1"/>
  <c r="M558" i="1"/>
  <c r="N558" i="1"/>
  <c r="B559" i="1"/>
  <c r="M559" i="1"/>
  <c r="N559" i="1"/>
  <c r="B560" i="1"/>
  <c r="M560" i="1"/>
  <c r="N560" i="1"/>
  <c r="M561" i="1"/>
  <c r="N561" i="1"/>
  <c r="M562" i="1"/>
  <c r="N562" i="1"/>
  <c r="M563" i="1"/>
  <c r="N563" i="1"/>
  <c r="K560" i="1"/>
  <c r="L560" i="1"/>
  <c r="K557" i="1"/>
  <c r="L557" i="1"/>
  <c r="K558" i="1"/>
  <c r="L558" i="1"/>
  <c r="K559" i="1"/>
  <c r="L559" i="1"/>
  <c r="K554" i="1"/>
  <c r="L554" i="1"/>
  <c r="K555" i="1"/>
  <c r="L555" i="1"/>
  <c r="K556" i="1"/>
  <c r="L556" i="1"/>
  <c r="K553" i="1"/>
  <c r="L553" i="1"/>
  <c r="B428" i="1"/>
  <c r="K428" i="1"/>
  <c r="L428" i="1"/>
  <c r="B429" i="1"/>
  <c r="K429" i="1"/>
  <c r="L429" i="1"/>
  <c r="B430" i="1"/>
  <c r="K430" i="1"/>
  <c r="L430" i="1"/>
  <c r="B431" i="1"/>
  <c r="K431" i="1"/>
  <c r="L431" i="1"/>
  <c r="B432" i="1"/>
  <c r="K432" i="1"/>
  <c r="L432" i="1"/>
  <c r="B433" i="1"/>
  <c r="K433" i="1"/>
  <c r="L433" i="1"/>
  <c r="B434" i="1"/>
  <c r="K434" i="1"/>
  <c r="L434" i="1"/>
  <c r="B435" i="1"/>
  <c r="K435" i="1"/>
  <c r="L435" i="1"/>
  <c r="B436" i="1"/>
  <c r="K436" i="1"/>
  <c r="L436" i="1"/>
  <c r="B437" i="1"/>
  <c r="K437" i="1"/>
  <c r="L437" i="1"/>
  <c r="B438" i="1"/>
  <c r="K438" i="1"/>
  <c r="L438" i="1"/>
  <c r="B439" i="1"/>
  <c r="K439" i="1"/>
  <c r="L439" i="1"/>
  <c r="B440" i="1"/>
  <c r="K440" i="1"/>
  <c r="L440" i="1"/>
  <c r="B441" i="1"/>
  <c r="K441" i="1"/>
  <c r="L441" i="1"/>
  <c r="B442" i="1"/>
  <c r="K442" i="1"/>
  <c r="L442" i="1"/>
  <c r="B443" i="1"/>
  <c r="K443" i="1"/>
  <c r="L443" i="1"/>
  <c r="B444" i="1"/>
  <c r="K444" i="1"/>
  <c r="L444" i="1"/>
  <c r="B445" i="1"/>
  <c r="K445" i="1"/>
  <c r="L445" i="1"/>
  <c r="B446" i="1"/>
  <c r="K446" i="1"/>
  <c r="L446" i="1"/>
  <c r="B447" i="1"/>
  <c r="K447" i="1"/>
  <c r="L447" i="1"/>
  <c r="B448" i="1"/>
  <c r="K448" i="1"/>
  <c r="L448" i="1"/>
  <c r="B449" i="1"/>
  <c r="K449" i="1"/>
  <c r="L449" i="1"/>
  <c r="B450" i="1"/>
  <c r="K450" i="1"/>
  <c r="L450" i="1"/>
  <c r="B451" i="1"/>
  <c r="K451" i="1"/>
  <c r="L451" i="1"/>
  <c r="B452" i="1"/>
  <c r="K452" i="1"/>
  <c r="L452" i="1"/>
  <c r="B453" i="1"/>
  <c r="K453" i="1"/>
  <c r="L453" i="1"/>
  <c r="B454" i="1"/>
  <c r="K454" i="1"/>
  <c r="L454" i="1"/>
  <c r="B455" i="1"/>
  <c r="K455" i="1"/>
  <c r="L455" i="1"/>
  <c r="B456" i="1"/>
  <c r="K456" i="1"/>
  <c r="L456" i="1"/>
  <c r="B457" i="1"/>
  <c r="K457" i="1"/>
  <c r="L457" i="1"/>
  <c r="B458" i="1"/>
  <c r="K458" i="1"/>
  <c r="L458" i="1"/>
  <c r="B459" i="1"/>
  <c r="K459" i="1"/>
  <c r="L459" i="1"/>
  <c r="B460" i="1"/>
  <c r="K460" i="1"/>
  <c r="L460" i="1"/>
  <c r="B461" i="1"/>
  <c r="K461" i="1"/>
  <c r="L461" i="1"/>
  <c r="B462" i="1"/>
  <c r="K462" i="1"/>
  <c r="L462" i="1"/>
  <c r="B463" i="1"/>
  <c r="K463" i="1"/>
  <c r="L463" i="1"/>
  <c r="B464" i="1"/>
  <c r="K464" i="1"/>
  <c r="L464" i="1"/>
  <c r="B465" i="1"/>
  <c r="K465" i="1"/>
  <c r="L465" i="1"/>
  <c r="B466" i="1"/>
  <c r="K466" i="1"/>
  <c r="L466" i="1"/>
  <c r="B467" i="1"/>
  <c r="K467" i="1"/>
  <c r="L467" i="1"/>
  <c r="B468" i="1"/>
  <c r="K468" i="1"/>
  <c r="L468" i="1"/>
  <c r="B469" i="1"/>
  <c r="K469" i="1"/>
  <c r="L469" i="1"/>
  <c r="B470" i="1"/>
  <c r="K470" i="1"/>
  <c r="L470" i="1"/>
  <c r="B471" i="1"/>
  <c r="K471" i="1"/>
  <c r="L471" i="1"/>
  <c r="B472" i="1"/>
  <c r="K472" i="1"/>
  <c r="L472" i="1"/>
  <c r="B473" i="1"/>
  <c r="K473" i="1"/>
  <c r="L473" i="1"/>
  <c r="B474" i="1"/>
  <c r="K474" i="1"/>
  <c r="L474" i="1"/>
  <c r="B475" i="1"/>
  <c r="K475" i="1"/>
  <c r="L475" i="1"/>
  <c r="B476" i="1"/>
  <c r="K476" i="1"/>
  <c r="L476" i="1"/>
  <c r="B477" i="1"/>
  <c r="K477" i="1"/>
  <c r="L477" i="1"/>
  <c r="B478" i="1"/>
  <c r="K478" i="1"/>
  <c r="L478" i="1"/>
  <c r="B479" i="1"/>
  <c r="K479" i="1"/>
  <c r="L479" i="1"/>
  <c r="B480" i="1"/>
  <c r="K480" i="1"/>
  <c r="L480" i="1"/>
  <c r="B481" i="1"/>
  <c r="K481" i="1"/>
  <c r="L481" i="1"/>
  <c r="B482" i="1"/>
  <c r="K482" i="1"/>
  <c r="L482" i="1"/>
  <c r="B483" i="1"/>
  <c r="K483" i="1"/>
  <c r="L483" i="1"/>
  <c r="B484" i="1"/>
  <c r="K484" i="1"/>
  <c r="L484" i="1"/>
  <c r="B485" i="1"/>
  <c r="K485" i="1"/>
  <c r="L485" i="1"/>
  <c r="B486" i="1"/>
  <c r="K486" i="1"/>
  <c r="L486" i="1"/>
  <c r="B487" i="1"/>
  <c r="K487" i="1"/>
  <c r="L487" i="1"/>
  <c r="B488" i="1"/>
  <c r="K488" i="1"/>
  <c r="L488" i="1"/>
  <c r="B489" i="1"/>
  <c r="K489" i="1"/>
  <c r="L489" i="1"/>
  <c r="B490" i="1"/>
  <c r="K490" i="1"/>
  <c r="L490" i="1"/>
  <c r="B491" i="1"/>
  <c r="K491" i="1"/>
  <c r="L491" i="1"/>
  <c r="B492" i="1"/>
  <c r="K492" i="1"/>
  <c r="L492" i="1"/>
  <c r="B493" i="1"/>
  <c r="K493" i="1"/>
  <c r="L493" i="1"/>
  <c r="B494" i="1"/>
  <c r="K494" i="1"/>
  <c r="L494" i="1"/>
  <c r="B495" i="1"/>
  <c r="K495" i="1"/>
  <c r="L495" i="1"/>
  <c r="B496" i="1"/>
  <c r="K496" i="1"/>
  <c r="L496" i="1"/>
  <c r="B497" i="1"/>
  <c r="K497" i="1"/>
  <c r="L497" i="1"/>
  <c r="B498" i="1"/>
  <c r="K498" i="1"/>
  <c r="L498" i="1"/>
  <c r="B499" i="1"/>
  <c r="K499" i="1"/>
  <c r="L499" i="1"/>
  <c r="B500" i="1"/>
  <c r="K500" i="1"/>
  <c r="L500" i="1"/>
  <c r="B501" i="1"/>
  <c r="K501" i="1"/>
  <c r="L501" i="1"/>
  <c r="B502" i="1"/>
  <c r="K502" i="1"/>
  <c r="L502" i="1"/>
  <c r="B503" i="1"/>
  <c r="K503" i="1"/>
  <c r="L503" i="1"/>
  <c r="B504" i="1"/>
  <c r="K504" i="1"/>
  <c r="L504" i="1"/>
  <c r="B505" i="1"/>
  <c r="K505" i="1"/>
  <c r="L505" i="1"/>
  <c r="B506" i="1"/>
  <c r="K506" i="1"/>
  <c r="L506" i="1"/>
  <c r="B507" i="1"/>
  <c r="K507" i="1"/>
  <c r="L507" i="1"/>
  <c r="B508" i="1"/>
  <c r="K508" i="1"/>
  <c r="L508" i="1"/>
  <c r="B509" i="1"/>
  <c r="K509" i="1"/>
  <c r="L509" i="1"/>
  <c r="B510" i="1"/>
  <c r="K510" i="1"/>
  <c r="L510" i="1"/>
  <c r="B511" i="1"/>
  <c r="K511" i="1"/>
  <c r="L511" i="1"/>
  <c r="B512" i="1"/>
  <c r="K512" i="1"/>
  <c r="L512" i="1"/>
  <c r="B513" i="1"/>
  <c r="K513" i="1"/>
  <c r="L513" i="1"/>
  <c r="B514" i="1"/>
  <c r="K514" i="1"/>
  <c r="L514" i="1"/>
  <c r="B515" i="1"/>
  <c r="K515" i="1"/>
  <c r="L515" i="1"/>
  <c r="B516" i="1"/>
  <c r="K516" i="1"/>
  <c r="L516" i="1"/>
  <c r="B517" i="1"/>
  <c r="K517" i="1"/>
  <c r="L517" i="1"/>
  <c r="B518" i="1"/>
  <c r="K518" i="1"/>
  <c r="L518" i="1"/>
  <c r="B519" i="1"/>
  <c r="K519" i="1"/>
  <c r="L519" i="1"/>
  <c r="B520" i="1"/>
  <c r="K520" i="1"/>
  <c r="L520" i="1"/>
  <c r="B521" i="1"/>
  <c r="K521" i="1"/>
  <c r="L521" i="1"/>
  <c r="B522" i="1"/>
  <c r="K522" i="1"/>
  <c r="L522" i="1"/>
  <c r="B523" i="1"/>
  <c r="K523" i="1"/>
  <c r="L523" i="1"/>
  <c r="B524" i="1"/>
  <c r="K524" i="1"/>
  <c r="L524" i="1"/>
  <c r="B525" i="1"/>
  <c r="K525" i="1"/>
  <c r="L525" i="1"/>
  <c r="B526" i="1"/>
  <c r="K526" i="1"/>
  <c r="L526" i="1"/>
  <c r="B527" i="1"/>
  <c r="K527" i="1"/>
  <c r="L527" i="1"/>
  <c r="B528" i="1"/>
  <c r="K528" i="1"/>
  <c r="L528" i="1"/>
  <c r="B529" i="1"/>
  <c r="K529" i="1"/>
  <c r="L529" i="1"/>
  <c r="B530" i="1"/>
  <c r="K530" i="1"/>
  <c r="L530" i="1"/>
  <c r="B531" i="1"/>
  <c r="K531" i="1"/>
  <c r="L531" i="1"/>
  <c r="B532" i="1"/>
  <c r="K532" i="1"/>
  <c r="L532" i="1"/>
  <c r="B533" i="1"/>
  <c r="K533" i="1"/>
  <c r="L533" i="1"/>
  <c r="B534" i="1"/>
  <c r="K534" i="1"/>
  <c r="L534" i="1"/>
  <c r="B535" i="1"/>
  <c r="K535" i="1"/>
  <c r="L535" i="1"/>
  <c r="B536" i="1"/>
  <c r="K536" i="1"/>
  <c r="L536" i="1"/>
  <c r="B537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B425" i="1"/>
  <c r="K425" i="1"/>
  <c r="L425" i="1"/>
  <c r="B426" i="1"/>
  <c r="K426" i="1"/>
  <c r="L426" i="1"/>
  <c r="B427" i="1"/>
  <c r="K427" i="1"/>
  <c r="L427" i="1"/>
  <c r="B412" i="1"/>
  <c r="K412" i="1"/>
  <c r="L412" i="1"/>
  <c r="B413" i="1"/>
  <c r="K413" i="1"/>
  <c r="L413" i="1"/>
  <c r="B414" i="1"/>
  <c r="K414" i="1"/>
  <c r="L414" i="1"/>
  <c r="B415" i="1"/>
  <c r="K415" i="1"/>
  <c r="L415" i="1"/>
  <c r="B416" i="1"/>
  <c r="K416" i="1"/>
  <c r="L416" i="1"/>
  <c r="B417" i="1"/>
  <c r="K417" i="1"/>
  <c r="L417" i="1"/>
  <c r="B418" i="1"/>
  <c r="K418" i="1"/>
  <c r="L418" i="1"/>
  <c r="B419" i="1"/>
  <c r="K419" i="1"/>
  <c r="L419" i="1"/>
  <c r="B420" i="1"/>
  <c r="K420" i="1"/>
  <c r="L420" i="1"/>
  <c r="B421" i="1"/>
  <c r="K421" i="1"/>
  <c r="L421" i="1"/>
  <c r="B422" i="1"/>
  <c r="K422" i="1"/>
  <c r="L422" i="1"/>
  <c r="B423" i="1"/>
  <c r="K423" i="1"/>
  <c r="L423" i="1"/>
  <c r="B424" i="1"/>
  <c r="K424" i="1"/>
  <c r="L424" i="1"/>
  <c r="B411" i="1"/>
  <c r="K411" i="1"/>
  <c r="L411" i="1"/>
  <c r="B410" i="1"/>
  <c r="K410" i="1"/>
  <c r="L410" i="1"/>
  <c r="M410" i="1"/>
  <c r="N410" i="1"/>
  <c r="B409" i="1"/>
  <c r="K409" i="1"/>
  <c r="L409" i="1"/>
  <c r="M409" i="1"/>
  <c r="N409" i="1"/>
  <c r="B408" i="1"/>
  <c r="K408" i="1"/>
  <c r="L408" i="1"/>
  <c r="M408" i="1"/>
  <c r="N408" i="1"/>
  <c r="B406" i="1"/>
  <c r="K406" i="1"/>
  <c r="L406" i="1"/>
  <c r="M406" i="1"/>
  <c r="N406" i="1"/>
  <c r="B405" i="1"/>
  <c r="K405" i="1"/>
  <c r="L405" i="1"/>
  <c r="M405" i="1"/>
  <c r="N405" i="1"/>
  <c r="B404" i="1"/>
  <c r="K404" i="1"/>
  <c r="L404" i="1"/>
  <c r="M404" i="1"/>
  <c r="N404" i="1"/>
  <c r="B402" i="1"/>
  <c r="K402" i="1"/>
  <c r="L402" i="1"/>
  <c r="M402" i="1"/>
  <c r="N402" i="1"/>
  <c r="B403" i="1"/>
  <c r="K403" i="1"/>
  <c r="L403" i="1"/>
  <c r="M403" i="1"/>
  <c r="N403" i="1"/>
  <c r="B401" i="1"/>
  <c r="K401" i="1"/>
  <c r="L401" i="1"/>
  <c r="M401" i="1"/>
  <c r="N401" i="1"/>
  <c r="B400" i="1"/>
  <c r="K400" i="1"/>
  <c r="L400" i="1"/>
  <c r="M400" i="1"/>
  <c r="N400" i="1"/>
  <c r="B399" i="1"/>
  <c r="K399" i="1"/>
  <c r="L399" i="1"/>
  <c r="M399" i="1"/>
  <c r="N399" i="1"/>
  <c r="B398" i="1"/>
  <c r="K398" i="1"/>
  <c r="L398" i="1"/>
  <c r="M398" i="1"/>
  <c r="N398" i="1"/>
  <c r="B397" i="1"/>
  <c r="K397" i="1"/>
  <c r="L397" i="1"/>
  <c r="M397" i="1"/>
  <c r="N397" i="1"/>
  <c r="B396" i="1"/>
  <c r="K396" i="1"/>
  <c r="L396" i="1"/>
  <c r="M396" i="1"/>
  <c r="N396" i="1"/>
  <c r="B395" i="1"/>
  <c r="M395" i="1"/>
  <c r="N395" i="1"/>
  <c r="K395" i="1"/>
  <c r="L395" i="1"/>
  <c r="B394" i="1"/>
  <c r="K394" i="1"/>
  <c r="L394" i="1"/>
  <c r="M394" i="1"/>
  <c r="N394" i="1"/>
  <c r="B393" i="1"/>
  <c r="K393" i="1"/>
  <c r="L393" i="1"/>
  <c r="M393" i="1"/>
  <c r="N393" i="1"/>
  <c r="B390" i="1"/>
  <c r="B391" i="1"/>
  <c r="B392" i="1"/>
  <c r="B407" i="1"/>
  <c r="K407" i="1"/>
  <c r="L407" i="1"/>
  <c r="B389" i="1"/>
  <c r="K389" i="1"/>
  <c r="L389" i="1"/>
  <c r="K392" i="1"/>
  <c r="L392" i="1"/>
  <c r="M392" i="1"/>
  <c r="N392" i="1"/>
  <c r="K391" i="1"/>
  <c r="L391" i="1"/>
  <c r="M391" i="1"/>
  <c r="N391" i="1"/>
  <c r="K390" i="1"/>
  <c r="L390" i="1"/>
  <c r="M390" i="1"/>
  <c r="N390" i="1"/>
  <c r="B388" i="1"/>
  <c r="K388" i="1"/>
  <c r="L388" i="1"/>
  <c r="M388" i="1"/>
  <c r="N388" i="1"/>
  <c r="B387" i="1"/>
  <c r="K387" i="1"/>
  <c r="L387" i="1"/>
  <c r="M387" i="1"/>
  <c r="N387" i="1"/>
  <c r="B386" i="1"/>
  <c r="K386" i="1"/>
  <c r="L386" i="1"/>
  <c r="M386" i="1"/>
  <c r="N386" i="1"/>
  <c r="B385" i="1"/>
  <c r="K385" i="1"/>
  <c r="L385" i="1"/>
  <c r="M385" i="1"/>
  <c r="N385" i="1"/>
  <c r="B384" i="1"/>
  <c r="K384" i="1"/>
  <c r="L384" i="1"/>
  <c r="M384" i="1"/>
  <c r="N384" i="1"/>
  <c r="B383" i="1"/>
  <c r="K383" i="1"/>
  <c r="L383" i="1"/>
  <c r="M383" i="1"/>
  <c r="N383" i="1"/>
  <c r="B382" i="1"/>
  <c r="K382" i="1"/>
  <c r="L382" i="1"/>
  <c r="M382" i="1"/>
  <c r="N382" i="1"/>
  <c r="B381" i="1"/>
  <c r="K381" i="1"/>
  <c r="L381" i="1"/>
  <c r="M381" i="1"/>
  <c r="N381" i="1"/>
  <c r="B380" i="1"/>
  <c r="K380" i="1"/>
  <c r="L380" i="1"/>
  <c r="M380" i="1"/>
  <c r="N380" i="1"/>
  <c r="B379" i="1"/>
  <c r="K379" i="1"/>
  <c r="L379" i="1"/>
  <c r="M379" i="1"/>
  <c r="N379" i="1"/>
  <c r="B378" i="1"/>
  <c r="K378" i="1"/>
  <c r="L378" i="1"/>
  <c r="M378" i="1"/>
  <c r="N378" i="1"/>
  <c r="B377" i="1"/>
  <c r="K377" i="1"/>
  <c r="L377" i="1"/>
  <c r="M377" i="1"/>
  <c r="N377" i="1"/>
  <c r="B376" i="1"/>
  <c r="K376" i="1"/>
  <c r="L376" i="1"/>
  <c r="M376" i="1"/>
  <c r="N376" i="1"/>
  <c r="B375" i="1"/>
  <c r="K375" i="1"/>
  <c r="L375" i="1"/>
  <c r="M375" i="1"/>
  <c r="N375" i="1"/>
  <c r="B374" i="1"/>
  <c r="K374" i="1"/>
  <c r="L374" i="1"/>
  <c r="M374" i="1"/>
  <c r="N374" i="1"/>
  <c r="B372" i="1"/>
  <c r="K372" i="1"/>
  <c r="L372" i="1"/>
  <c r="M372" i="1"/>
  <c r="N372" i="1"/>
  <c r="B373" i="1"/>
  <c r="K373" i="1"/>
  <c r="L373" i="1"/>
  <c r="M373" i="1"/>
  <c r="N373" i="1"/>
  <c r="B371" i="1"/>
  <c r="K371" i="1"/>
  <c r="L371" i="1"/>
  <c r="M371" i="1"/>
  <c r="N371" i="1"/>
  <c r="B369" i="1"/>
  <c r="K369" i="1"/>
  <c r="L369" i="1"/>
  <c r="M369" i="1"/>
  <c r="N369" i="1"/>
  <c r="B370" i="1"/>
  <c r="K370" i="1"/>
  <c r="L370" i="1"/>
  <c r="M370" i="1"/>
  <c r="N370" i="1"/>
  <c r="B368" i="1"/>
  <c r="K368" i="1"/>
  <c r="L368" i="1"/>
  <c r="M368" i="1"/>
  <c r="N368" i="1"/>
  <c r="B367" i="1"/>
  <c r="K367" i="1"/>
  <c r="L367" i="1"/>
  <c r="M367" i="1"/>
  <c r="N367" i="1"/>
  <c r="B366" i="1"/>
  <c r="K366" i="1"/>
  <c r="L366" i="1"/>
  <c r="M366" i="1"/>
  <c r="N366" i="1"/>
  <c r="B365" i="1"/>
  <c r="K365" i="1"/>
  <c r="L365" i="1"/>
  <c r="M365" i="1"/>
  <c r="N365" i="1"/>
  <c r="X55" i="1"/>
  <c r="W55" i="1"/>
  <c r="V55" i="1"/>
  <c r="U55" i="1"/>
  <c r="T55" i="1"/>
  <c r="S55" i="1"/>
  <c r="AD54" i="1"/>
  <c r="AC54" i="1"/>
  <c r="AB54" i="1"/>
  <c r="AA54" i="1"/>
  <c r="Y54" i="1"/>
  <c r="X54" i="1"/>
  <c r="W54" i="1"/>
  <c r="V54" i="1"/>
  <c r="U54" i="1"/>
  <c r="T54" i="1"/>
  <c r="S54" i="1"/>
  <c r="AD53" i="1"/>
  <c r="AC53" i="1"/>
  <c r="AB53" i="1"/>
  <c r="AA53" i="1"/>
  <c r="Z53" i="1"/>
  <c r="Y53" i="1"/>
  <c r="X53" i="1"/>
  <c r="W53" i="1"/>
  <c r="V53" i="1"/>
  <c r="U53" i="1"/>
  <c r="T53" i="1"/>
  <c r="S53" i="1"/>
  <c r="AD52" i="1"/>
  <c r="AC52" i="1"/>
  <c r="AB52" i="1"/>
  <c r="AA52" i="1"/>
  <c r="Z52" i="1"/>
  <c r="Y52" i="1"/>
  <c r="X52" i="1"/>
  <c r="W52" i="1"/>
  <c r="V52" i="1"/>
  <c r="U52" i="1"/>
  <c r="T52" i="1"/>
  <c r="S52" i="1"/>
  <c r="AD51" i="1"/>
  <c r="AC51" i="1"/>
  <c r="AB51" i="1"/>
  <c r="AA51" i="1"/>
  <c r="Z51" i="1"/>
  <c r="Y51" i="1"/>
  <c r="X51" i="1"/>
  <c r="W51" i="1"/>
  <c r="V51" i="1"/>
  <c r="U51" i="1"/>
  <c r="AC50" i="1"/>
  <c r="AB50" i="1"/>
  <c r="AA50" i="1"/>
  <c r="Z50" i="1"/>
  <c r="Y50" i="1"/>
  <c r="X50" i="1"/>
  <c r="W50" i="1"/>
  <c r="V50" i="1"/>
  <c r="S50" i="1"/>
  <c r="AB49" i="1"/>
  <c r="AA49" i="1"/>
  <c r="Z49" i="1"/>
  <c r="Y49" i="1"/>
  <c r="V49" i="1"/>
  <c r="U49" i="1"/>
  <c r="T49" i="1"/>
  <c r="S49" i="1"/>
  <c r="AD48" i="1"/>
  <c r="AC48" i="1"/>
  <c r="AB48" i="1"/>
  <c r="AA48" i="1"/>
  <c r="Z48" i="1"/>
  <c r="Y48" i="1"/>
  <c r="X48" i="1"/>
  <c r="W48" i="1"/>
  <c r="V48" i="1"/>
  <c r="AD47" i="1"/>
  <c r="AB47" i="1"/>
  <c r="AA47" i="1"/>
  <c r="X47" i="1"/>
  <c r="B333" i="1"/>
  <c r="K333" i="1"/>
  <c r="L333" i="1"/>
  <c r="B334" i="1"/>
  <c r="M334" i="1"/>
  <c r="N334" i="1"/>
  <c r="B335" i="1"/>
  <c r="K335" i="1"/>
  <c r="L335" i="1"/>
  <c r="B336" i="1"/>
  <c r="M336" i="1"/>
  <c r="N336" i="1"/>
  <c r="B337" i="1"/>
  <c r="K337" i="1"/>
  <c r="L337" i="1"/>
  <c r="B338" i="1"/>
  <c r="K338" i="1"/>
  <c r="L338" i="1"/>
  <c r="B339" i="1"/>
  <c r="K339" i="1"/>
  <c r="L339" i="1"/>
  <c r="B340" i="1"/>
  <c r="K340" i="1"/>
  <c r="L340" i="1"/>
  <c r="B341" i="1"/>
  <c r="K341" i="1"/>
  <c r="L341" i="1"/>
  <c r="B342" i="1"/>
  <c r="B343" i="1"/>
  <c r="K343" i="1"/>
  <c r="L343" i="1"/>
  <c r="B344" i="1"/>
  <c r="K344" i="1"/>
  <c r="L344" i="1"/>
  <c r="B345" i="1"/>
  <c r="K345" i="1"/>
  <c r="L345" i="1"/>
  <c r="B346" i="1"/>
  <c r="K346" i="1"/>
  <c r="L346" i="1"/>
  <c r="B347" i="1"/>
  <c r="K347" i="1"/>
  <c r="L347" i="1"/>
  <c r="B348" i="1"/>
  <c r="K348" i="1"/>
  <c r="L348" i="1"/>
  <c r="B349" i="1"/>
  <c r="K349" i="1"/>
  <c r="L349" i="1"/>
  <c r="B350" i="1"/>
  <c r="B351" i="1"/>
  <c r="K351" i="1"/>
  <c r="L351" i="1"/>
  <c r="B352" i="1"/>
  <c r="K352" i="1"/>
  <c r="L352" i="1"/>
  <c r="B353" i="1"/>
  <c r="M353" i="1"/>
  <c r="N353" i="1"/>
  <c r="B354" i="1"/>
  <c r="K354" i="1"/>
  <c r="L354" i="1"/>
  <c r="B355" i="1"/>
  <c r="M355" i="1"/>
  <c r="N355" i="1"/>
  <c r="B356" i="1"/>
  <c r="K356" i="1"/>
  <c r="L356" i="1"/>
  <c r="B357" i="1"/>
  <c r="M357" i="1"/>
  <c r="N357" i="1"/>
  <c r="B358" i="1"/>
  <c r="M358" i="1"/>
  <c r="N358" i="1"/>
  <c r="B359" i="1"/>
  <c r="B360" i="1"/>
  <c r="K360" i="1"/>
  <c r="L360" i="1"/>
  <c r="B361" i="1"/>
  <c r="K361" i="1"/>
  <c r="L361" i="1"/>
  <c r="B362" i="1"/>
  <c r="K362" i="1"/>
  <c r="L362" i="1"/>
  <c r="B363" i="1"/>
  <c r="K363" i="1"/>
  <c r="L363" i="1"/>
  <c r="B364" i="1"/>
  <c r="K364" i="1"/>
  <c r="L364" i="1"/>
  <c r="B332" i="1"/>
  <c r="K332" i="1"/>
  <c r="L332" i="1"/>
  <c r="B331" i="1"/>
  <c r="M331" i="1"/>
  <c r="N331" i="1"/>
  <c r="B330" i="1"/>
  <c r="M330" i="1"/>
  <c r="N330" i="1"/>
  <c r="B329" i="1"/>
  <c r="M329" i="1"/>
  <c r="N329" i="1"/>
  <c r="B328" i="1"/>
  <c r="M328" i="1"/>
  <c r="N328" i="1"/>
  <c r="B327" i="1"/>
  <c r="K327" i="1"/>
  <c r="L327" i="1"/>
  <c r="B326" i="1"/>
  <c r="K326" i="1"/>
  <c r="L326" i="1"/>
  <c r="B325" i="1"/>
  <c r="K325" i="1"/>
  <c r="L325" i="1"/>
  <c r="B324" i="1"/>
  <c r="M324" i="1"/>
  <c r="N324" i="1"/>
  <c r="K324" i="1"/>
  <c r="L324" i="1"/>
  <c r="B323" i="1"/>
  <c r="M323" i="1"/>
  <c r="N323" i="1"/>
  <c r="B322" i="1"/>
  <c r="K322" i="1"/>
  <c r="L322" i="1"/>
  <c r="B321" i="1"/>
  <c r="K321" i="1"/>
  <c r="L321" i="1"/>
  <c r="B320" i="1"/>
  <c r="K320" i="1"/>
  <c r="L320" i="1"/>
  <c r="B319" i="1"/>
  <c r="K319" i="1"/>
  <c r="L319" i="1"/>
  <c r="B318" i="1"/>
  <c r="K318" i="1"/>
  <c r="L318" i="1"/>
  <c r="B317" i="1"/>
  <c r="M317" i="1"/>
  <c r="N317" i="1"/>
  <c r="B316" i="1"/>
  <c r="M316" i="1"/>
  <c r="N316" i="1"/>
  <c r="B315" i="1"/>
  <c r="M315" i="1"/>
  <c r="N315" i="1"/>
  <c r="B314" i="1"/>
  <c r="M314" i="1"/>
  <c r="N314" i="1"/>
  <c r="B313" i="1"/>
  <c r="M313" i="1"/>
  <c r="N313" i="1"/>
  <c r="B312" i="1"/>
  <c r="K312" i="1"/>
  <c r="L312" i="1"/>
  <c r="F16" i="2"/>
  <c r="E16" i="2"/>
  <c r="C15" i="2"/>
  <c r="D15" i="2"/>
  <c r="E15" i="2"/>
  <c r="F15" i="2"/>
  <c r="B15" i="2"/>
  <c r="B311" i="1"/>
  <c r="K311" i="1"/>
  <c r="L311" i="1"/>
  <c r="B310" i="1"/>
  <c r="K310" i="1"/>
  <c r="L310" i="1"/>
  <c r="B309" i="1"/>
  <c r="M309" i="1"/>
  <c r="N309" i="1"/>
  <c r="B308" i="1"/>
  <c r="M308" i="1"/>
  <c r="N308" i="1"/>
  <c r="B307" i="1"/>
  <c r="K307" i="1"/>
  <c r="L307" i="1"/>
  <c r="B306" i="1"/>
  <c r="M306" i="1"/>
  <c r="N306" i="1"/>
  <c r="B305" i="1"/>
  <c r="K305" i="1"/>
  <c r="L305" i="1"/>
  <c r="B304" i="1"/>
  <c r="K304" i="1"/>
  <c r="L304" i="1"/>
  <c r="B303" i="1"/>
  <c r="K303" i="1"/>
  <c r="L303" i="1"/>
  <c r="B302" i="1"/>
  <c r="K302" i="1"/>
  <c r="L302" i="1"/>
  <c r="B301" i="1"/>
  <c r="M301" i="1"/>
  <c r="N301" i="1"/>
  <c r="B300" i="1"/>
  <c r="K300" i="1"/>
  <c r="L300" i="1"/>
  <c r="AR8" i="1"/>
  <c r="AR9" i="1"/>
  <c r="AR10" i="1"/>
  <c r="AR11" i="1"/>
  <c r="AR12" i="1"/>
  <c r="AR13" i="1"/>
  <c r="AQ13" i="1"/>
  <c r="AQ12" i="1"/>
  <c r="AQ11" i="1"/>
  <c r="AQ10" i="1"/>
  <c r="AQ9" i="1"/>
  <c r="AQ8" i="1"/>
  <c r="B299" i="1"/>
  <c r="M299" i="1"/>
  <c r="N299" i="1"/>
  <c r="B298" i="1"/>
  <c r="K298" i="1"/>
  <c r="L298" i="1"/>
  <c r="B297" i="1"/>
  <c r="M297" i="1"/>
  <c r="N297" i="1"/>
  <c r="B296" i="1"/>
  <c r="K296" i="1"/>
  <c r="L296" i="1"/>
  <c r="B295" i="1"/>
  <c r="M295" i="1"/>
  <c r="N295" i="1"/>
  <c r="B294" i="1"/>
  <c r="M294" i="1"/>
  <c r="N294" i="1"/>
  <c r="B293" i="1"/>
  <c r="K293" i="1"/>
  <c r="L293" i="1"/>
  <c r="M407" i="1"/>
  <c r="N407" i="1"/>
  <c r="B5" i="1"/>
  <c r="M5" i="1"/>
  <c r="N5" i="1"/>
  <c r="B6" i="1"/>
  <c r="M6" i="1"/>
  <c r="N6" i="1"/>
  <c r="B7" i="1"/>
  <c r="M7" i="1"/>
  <c r="N7" i="1"/>
  <c r="B8" i="1"/>
  <c r="M8" i="1"/>
  <c r="N8" i="1"/>
  <c r="B9" i="1"/>
  <c r="M9" i="1"/>
  <c r="N9" i="1"/>
  <c r="B10" i="1"/>
  <c r="M10" i="1"/>
  <c r="N10" i="1"/>
  <c r="B11" i="1"/>
  <c r="M11" i="1"/>
  <c r="N11" i="1"/>
  <c r="B12" i="1"/>
  <c r="M12" i="1"/>
  <c r="N12" i="1"/>
  <c r="B13" i="1"/>
  <c r="M13" i="1"/>
  <c r="N13" i="1"/>
  <c r="B14" i="1"/>
  <c r="M14" i="1"/>
  <c r="N14" i="1"/>
  <c r="B15" i="1"/>
  <c r="M15" i="1"/>
  <c r="N15" i="1"/>
  <c r="B16" i="1"/>
  <c r="M16" i="1"/>
  <c r="N16" i="1"/>
  <c r="B17" i="1"/>
  <c r="M17" i="1"/>
  <c r="N17" i="1"/>
  <c r="B18" i="1"/>
  <c r="M18" i="1"/>
  <c r="N18" i="1"/>
  <c r="B19" i="1"/>
  <c r="M19" i="1"/>
  <c r="N19" i="1"/>
  <c r="B20" i="1"/>
  <c r="M20" i="1"/>
  <c r="N20" i="1"/>
  <c r="B21" i="1"/>
  <c r="M21" i="1"/>
  <c r="N21" i="1"/>
  <c r="B22" i="1"/>
  <c r="M22" i="1"/>
  <c r="N22" i="1"/>
  <c r="B23" i="1"/>
  <c r="M23" i="1"/>
  <c r="N23" i="1"/>
  <c r="B24" i="1"/>
  <c r="M24" i="1"/>
  <c r="N24" i="1"/>
  <c r="B25" i="1"/>
  <c r="M25" i="1"/>
  <c r="N25" i="1"/>
  <c r="B26" i="1"/>
  <c r="M26" i="1"/>
  <c r="N26" i="1"/>
  <c r="B27" i="1"/>
  <c r="M27" i="1"/>
  <c r="N27" i="1"/>
  <c r="B28" i="1"/>
  <c r="M28" i="1"/>
  <c r="N28" i="1"/>
  <c r="B29" i="1"/>
  <c r="M29" i="1"/>
  <c r="N29" i="1"/>
  <c r="B30" i="1"/>
  <c r="M30" i="1"/>
  <c r="N30" i="1"/>
  <c r="B31" i="1"/>
  <c r="M31" i="1"/>
  <c r="N31" i="1"/>
  <c r="B32" i="1"/>
  <c r="M32" i="1"/>
  <c r="N32" i="1"/>
  <c r="B33" i="1"/>
  <c r="M33" i="1"/>
  <c r="N33" i="1"/>
  <c r="B34" i="1"/>
  <c r="M34" i="1"/>
  <c r="N34" i="1"/>
  <c r="B35" i="1"/>
  <c r="M35" i="1"/>
  <c r="N35" i="1"/>
  <c r="B36" i="1"/>
  <c r="M36" i="1"/>
  <c r="N36" i="1"/>
  <c r="B37" i="1"/>
  <c r="M37" i="1"/>
  <c r="N37" i="1"/>
  <c r="B38" i="1"/>
  <c r="M38" i="1"/>
  <c r="N38" i="1"/>
  <c r="B39" i="1"/>
  <c r="M39" i="1"/>
  <c r="N39" i="1"/>
  <c r="B40" i="1"/>
  <c r="M40" i="1"/>
  <c r="N40" i="1"/>
  <c r="B41" i="1"/>
  <c r="M41" i="1"/>
  <c r="N41" i="1"/>
  <c r="B42" i="1"/>
  <c r="M42" i="1"/>
  <c r="N42" i="1"/>
  <c r="B43" i="1"/>
  <c r="M43" i="1"/>
  <c r="N43" i="1"/>
  <c r="B44" i="1"/>
  <c r="M44" i="1"/>
  <c r="N44" i="1"/>
  <c r="B45" i="1"/>
  <c r="M45" i="1"/>
  <c r="N45" i="1"/>
  <c r="B46" i="1"/>
  <c r="M46" i="1"/>
  <c r="N46" i="1"/>
  <c r="B47" i="1"/>
  <c r="M47" i="1"/>
  <c r="N47" i="1"/>
  <c r="B48" i="1"/>
  <c r="M48" i="1"/>
  <c r="N48" i="1"/>
  <c r="B49" i="1"/>
  <c r="M49" i="1"/>
  <c r="N49" i="1"/>
  <c r="B50" i="1"/>
  <c r="M50" i="1"/>
  <c r="N50" i="1"/>
  <c r="B51" i="1"/>
  <c r="M51" i="1"/>
  <c r="N51" i="1"/>
  <c r="B52" i="1"/>
  <c r="M52" i="1"/>
  <c r="N52" i="1"/>
  <c r="B53" i="1"/>
  <c r="M53" i="1"/>
  <c r="N53" i="1"/>
  <c r="B54" i="1"/>
  <c r="M54" i="1"/>
  <c r="N54" i="1"/>
  <c r="B55" i="1"/>
  <c r="M55" i="1"/>
  <c r="N55" i="1"/>
  <c r="B56" i="1"/>
  <c r="M56" i="1"/>
  <c r="N56" i="1"/>
  <c r="B57" i="1"/>
  <c r="M57" i="1"/>
  <c r="N57" i="1"/>
  <c r="B58" i="1"/>
  <c r="M58" i="1"/>
  <c r="N58" i="1"/>
  <c r="B59" i="1"/>
  <c r="M59" i="1"/>
  <c r="N59" i="1"/>
  <c r="B60" i="1"/>
  <c r="M60" i="1"/>
  <c r="N60" i="1"/>
  <c r="B61" i="1"/>
  <c r="M61" i="1"/>
  <c r="N61" i="1"/>
  <c r="B62" i="1"/>
  <c r="M62" i="1"/>
  <c r="N62" i="1"/>
  <c r="B63" i="1"/>
  <c r="M63" i="1"/>
  <c r="N63" i="1"/>
  <c r="B64" i="1"/>
  <c r="M64" i="1"/>
  <c r="N64" i="1"/>
  <c r="B65" i="1"/>
  <c r="M65" i="1"/>
  <c r="N65" i="1"/>
  <c r="B66" i="1"/>
  <c r="M66" i="1"/>
  <c r="N66" i="1"/>
  <c r="B67" i="1"/>
  <c r="M67" i="1"/>
  <c r="N67" i="1"/>
  <c r="B68" i="1"/>
  <c r="M68" i="1"/>
  <c r="N68" i="1"/>
  <c r="B69" i="1"/>
  <c r="M69" i="1"/>
  <c r="N69" i="1"/>
  <c r="B70" i="1"/>
  <c r="M70" i="1"/>
  <c r="N70" i="1"/>
  <c r="B71" i="1"/>
  <c r="M71" i="1"/>
  <c r="N71" i="1"/>
  <c r="B72" i="1"/>
  <c r="M72" i="1"/>
  <c r="N72" i="1"/>
  <c r="B73" i="1"/>
  <c r="M73" i="1"/>
  <c r="N73" i="1"/>
  <c r="B74" i="1"/>
  <c r="M74" i="1"/>
  <c r="N74" i="1"/>
  <c r="B75" i="1"/>
  <c r="M75" i="1"/>
  <c r="N75" i="1"/>
  <c r="B76" i="1"/>
  <c r="M76" i="1"/>
  <c r="N76" i="1"/>
  <c r="B77" i="1"/>
  <c r="M77" i="1"/>
  <c r="N77" i="1"/>
  <c r="B78" i="1"/>
  <c r="M78" i="1"/>
  <c r="N78" i="1"/>
  <c r="B79" i="1"/>
  <c r="M79" i="1"/>
  <c r="N79" i="1"/>
  <c r="B80" i="1"/>
  <c r="M80" i="1"/>
  <c r="N80" i="1"/>
  <c r="B81" i="1"/>
  <c r="M81" i="1"/>
  <c r="N81" i="1"/>
  <c r="B82" i="1"/>
  <c r="M82" i="1"/>
  <c r="N82" i="1"/>
  <c r="B83" i="1"/>
  <c r="M83" i="1"/>
  <c r="N83" i="1"/>
  <c r="B84" i="1"/>
  <c r="M84" i="1"/>
  <c r="N84" i="1"/>
  <c r="B85" i="1"/>
  <c r="M85" i="1"/>
  <c r="N85" i="1"/>
  <c r="B86" i="1"/>
  <c r="M86" i="1"/>
  <c r="N86" i="1"/>
  <c r="B87" i="1"/>
  <c r="M87" i="1"/>
  <c r="N87" i="1"/>
  <c r="B88" i="1"/>
  <c r="M88" i="1"/>
  <c r="N88" i="1"/>
  <c r="B89" i="1"/>
  <c r="M89" i="1"/>
  <c r="N89" i="1"/>
  <c r="B90" i="1"/>
  <c r="M90" i="1"/>
  <c r="N90" i="1"/>
  <c r="B91" i="1"/>
  <c r="M91" i="1"/>
  <c r="N91" i="1"/>
  <c r="B92" i="1"/>
  <c r="M92" i="1"/>
  <c r="N92" i="1"/>
  <c r="B93" i="1"/>
  <c r="M93" i="1"/>
  <c r="N93" i="1"/>
  <c r="B94" i="1"/>
  <c r="M94" i="1"/>
  <c r="N94" i="1"/>
  <c r="B95" i="1"/>
  <c r="M95" i="1"/>
  <c r="N95" i="1"/>
  <c r="B96" i="1"/>
  <c r="M96" i="1"/>
  <c r="N96" i="1"/>
  <c r="B97" i="1"/>
  <c r="M97" i="1"/>
  <c r="N97" i="1"/>
  <c r="B98" i="1"/>
  <c r="M98" i="1"/>
  <c r="N98" i="1"/>
  <c r="B99" i="1"/>
  <c r="M99" i="1"/>
  <c r="N99" i="1"/>
  <c r="B100" i="1"/>
  <c r="M100" i="1"/>
  <c r="N100" i="1"/>
  <c r="B101" i="1"/>
  <c r="M101" i="1"/>
  <c r="N101" i="1"/>
  <c r="B102" i="1"/>
  <c r="M102" i="1"/>
  <c r="N102" i="1"/>
  <c r="B103" i="1"/>
  <c r="M103" i="1"/>
  <c r="N103" i="1"/>
  <c r="B104" i="1"/>
  <c r="M104" i="1"/>
  <c r="N104" i="1"/>
  <c r="B105" i="1"/>
  <c r="M105" i="1"/>
  <c r="N105" i="1"/>
  <c r="B106" i="1"/>
  <c r="M106" i="1"/>
  <c r="N106" i="1"/>
  <c r="B107" i="1"/>
  <c r="M107" i="1"/>
  <c r="N107" i="1"/>
  <c r="B108" i="1"/>
  <c r="M108" i="1"/>
  <c r="N108" i="1"/>
  <c r="B109" i="1"/>
  <c r="M109" i="1"/>
  <c r="N109" i="1"/>
  <c r="B110" i="1"/>
  <c r="M110" i="1"/>
  <c r="N110" i="1"/>
  <c r="B111" i="1"/>
  <c r="M111" i="1"/>
  <c r="N111" i="1"/>
  <c r="B112" i="1"/>
  <c r="M112" i="1"/>
  <c r="N112" i="1"/>
  <c r="B113" i="1"/>
  <c r="M113" i="1"/>
  <c r="N113" i="1"/>
  <c r="B114" i="1"/>
  <c r="M114" i="1"/>
  <c r="N114" i="1"/>
  <c r="B115" i="1"/>
  <c r="M115" i="1"/>
  <c r="N115" i="1"/>
  <c r="B116" i="1"/>
  <c r="M116" i="1"/>
  <c r="N116" i="1"/>
  <c r="B117" i="1"/>
  <c r="M117" i="1"/>
  <c r="N117" i="1"/>
  <c r="B118" i="1"/>
  <c r="M118" i="1"/>
  <c r="N118" i="1"/>
  <c r="B119" i="1"/>
  <c r="M119" i="1"/>
  <c r="N119" i="1"/>
  <c r="B120" i="1"/>
  <c r="M120" i="1"/>
  <c r="N120" i="1"/>
  <c r="B121" i="1"/>
  <c r="M121" i="1"/>
  <c r="N121" i="1"/>
  <c r="B122" i="1"/>
  <c r="M122" i="1"/>
  <c r="N122" i="1"/>
  <c r="B123" i="1"/>
  <c r="M123" i="1"/>
  <c r="N123" i="1"/>
  <c r="B124" i="1"/>
  <c r="M124" i="1"/>
  <c r="N124" i="1"/>
  <c r="B125" i="1"/>
  <c r="M125" i="1"/>
  <c r="N125" i="1"/>
  <c r="B126" i="1"/>
  <c r="M126" i="1"/>
  <c r="N126" i="1"/>
  <c r="B127" i="1"/>
  <c r="M127" i="1"/>
  <c r="N127" i="1"/>
  <c r="B128" i="1"/>
  <c r="M128" i="1"/>
  <c r="N128" i="1"/>
  <c r="B129" i="1"/>
  <c r="M129" i="1"/>
  <c r="N129" i="1"/>
  <c r="B130" i="1"/>
  <c r="M130" i="1"/>
  <c r="N130" i="1"/>
  <c r="B131" i="1"/>
  <c r="M131" i="1"/>
  <c r="N131" i="1"/>
  <c r="B132" i="1"/>
  <c r="M132" i="1"/>
  <c r="N132" i="1"/>
  <c r="B133" i="1"/>
  <c r="M133" i="1"/>
  <c r="N133" i="1"/>
  <c r="B134" i="1"/>
  <c r="M134" i="1"/>
  <c r="N134" i="1"/>
  <c r="B135" i="1"/>
  <c r="M135" i="1"/>
  <c r="N135" i="1"/>
  <c r="B136" i="1"/>
  <c r="M136" i="1"/>
  <c r="N136" i="1"/>
  <c r="B137" i="1"/>
  <c r="M137" i="1"/>
  <c r="N137" i="1"/>
  <c r="B138" i="1"/>
  <c r="M138" i="1"/>
  <c r="N138" i="1"/>
  <c r="B139" i="1"/>
  <c r="M139" i="1"/>
  <c r="N139" i="1"/>
  <c r="B140" i="1"/>
  <c r="M140" i="1"/>
  <c r="N140" i="1"/>
  <c r="B141" i="1"/>
  <c r="M141" i="1"/>
  <c r="N141" i="1"/>
  <c r="B142" i="1"/>
  <c r="M142" i="1"/>
  <c r="N142" i="1"/>
  <c r="B143" i="1"/>
  <c r="M143" i="1"/>
  <c r="N143" i="1"/>
  <c r="B144" i="1"/>
  <c r="M144" i="1"/>
  <c r="N144" i="1"/>
  <c r="B145" i="1"/>
  <c r="M145" i="1"/>
  <c r="N145" i="1"/>
  <c r="B146" i="1"/>
  <c r="M146" i="1"/>
  <c r="N146" i="1"/>
  <c r="B147" i="1"/>
  <c r="M147" i="1"/>
  <c r="N147" i="1"/>
  <c r="B148" i="1"/>
  <c r="M148" i="1"/>
  <c r="N148" i="1"/>
  <c r="B149" i="1"/>
  <c r="M149" i="1"/>
  <c r="N149" i="1"/>
  <c r="B150" i="1"/>
  <c r="M150" i="1"/>
  <c r="N150" i="1"/>
  <c r="B151" i="1"/>
  <c r="M151" i="1"/>
  <c r="N151" i="1"/>
  <c r="B152" i="1"/>
  <c r="M152" i="1"/>
  <c r="N152" i="1"/>
  <c r="B153" i="1"/>
  <c r="M153" i="1"/>
  <c r="N153" i="1"/>
  <c r="B154" i="1"/>
  <c r="M154" i="1"/>
  <c r="N154" i="1"/>
  <c r="B155" i="1"/>
  <c r="M155" i="1"/>
  <c r="N155" i="1"/>
  <c r="B156" i="1"/>
  <c r="M156" i="1"/>
  <c r="N156" i="1"/>
  <c r="B157" i="1"/>
  <c r="M157" i="1"/>
  <c r="N157" i="1"/>
  <c r="B158" i="1"/>
  <c r="M158" i="1"/>
  <c r="N158" i="1"/>
  <c r="B159" i="1"/>
  <c r="M159" i="1"/>
  <c r="N159" i="1"/>
  <c r="B160" i="1"/>
  <c r="M160" i="1"/>
  <c r="N160" i="1"/>
  <c r="B161" i="1"/>
  <c r="M161" i="1"/>
  <c r="N161" i="1"/>
  <c r="B162" i="1"/>
  <c r="M162" i="1"/>
  <c r="N162" i="1"/>
  <c r="B163" i="1"/>
  <c r="M163" i="1"/>
  <c r="N163" i="1"/>
  <c r="B164" i="1"/>
  <c r="M164" i="1"/>
  <c r="N164" i="1"/>
  <c r="B165" i="1"/>
  <c r="M165" i="1"/>
  <c r="N165" i="1"/>
  <c r="B166" i="1"/>
  <c r="M166" i="1"/>
  <c r="N166" i="1"/>
  <c r="B167" i="1"/>
  <c r="M167" i="1"/>
  <c r="N167" i="1"/>
  <c r="B168" i="1"/>
  <c r="M168" i="1"/>
  <c r="N168" i="1"/>
  <c r="B169" i="1"/>
  <c r="M169" i="1"/>
  <c r="N169" i="1"/>
  <c r="B170" i="1"/>
  <c r="M170" i="1"/>
  <c r="N170" i="1"/>
  <c r="B171" i="1"/>
  <c r="M171" i="1"/>
  <c r="N171" i="1"/>
  <c r="B172" i="1"/>
  <c r="M172" i="1"/>
  <c r="N172" i="1"/>
  <c r="B173" i="1"/>
  <c r="M173" i="1"/>
  <c r="N173" i="1"/>
  <c r="B174" i="1"/>
  <c r="M174" i="1"/>
  <c r="N174" i="1"/>
  <c r="B175" i="1"/>
  <c r="M175" i="1"/>
  <c r="N175" i="1"/>
  <c r="B176" i="1"/>
  <c r="M176" i="1"/>
  <c r="N176" i="1"/>
  <c r="B177" i="1"/>
  <c r="M177" i="1"/>
  <c r="N177" i="1"/>
  <c r="B178" i="1"/>
  <c r="M178" i="1"/>
  <c r="N178" i="1"/>
  <c r="B179" i="1"/>
  <c r="M179" i="1"/>
  <c r="N179" i="1"/>
  <c r="B180" i="1"/>
  <c r="M180" i="1"/>
  <c r="N180" i="1"/>
  <c r="B181" i="1"/>
  <c r="M181" i="1"/>
  <c r="N181" i="1"/>
  <c r="B182" i="1"/>
  <c r="M182" i="1"/>
  <c r="N182" i="1"/>
  <c r="B183" i="1"/>
  <c r="M183" i="1"/>
  <c r="N183" i="1"/>
  <c r="B184" i="1"/>
  <c r="M184" i="1"/>
  <c r="N184" i="1"/>
  <c r="B185" i="1"/>
  <c r="M185" i="1"/>
  <c r="N185" i="1"/>
  <c r="B186" i="1"/>
  <c r="M186" i="1"/>
  <c r="N186" i="1"/>
  <c r="B187" i="1"/>
  <c r="M187" i="1"/>
  <c r="N187" i="1"/>
  <c r="B188" i="1"/>
  <c r="M188" i="1"/>
  <c r="N188" i="1"/>
  <c r="B189" i="1"/>
  <c r="M189" i="1"/>
  <c r="N189" i="1"/>
  <c r="B190" i="1"/>
  <c r="M190" i="1"/>
  <c r="N190" i="1"/>
  <c r="B191" i="1"/>
  <c r="M191" i="1"/>
  <c r="N191" i="1"/>
  <c r="B192" i="1"/>
  <c r="M192" i="1"/>
  <c r="N192" i="1"/>
  <c r="B193" i="1"/>
  <c r="M193" i="1"/>
  <c r="N193" i="1"/>
  <c r="B194" i="1"/>
  <c r="M194" i="1"/>
  <c r="N194" i="1"/>
  <c r="B195" i="1"/>
  <c r="M195" i="1"/>
  <c r="N195" i="1"/>
  <c r="B196" i="1"/>
  <c r="M196" i="1"/>
  <c r="N196" i="1"/>
  <c r="B197" i="1"/>
  <c r="M197" i="1"/>
  <c r="N197" i="1"/>
  <c r="B198" i="1"/>
  <c r="M198" i="1"/>
  <c r="N198" i="1"/>
  <c r="B199" i="1"/>
  <c r="M199" i="1"/>
  <c r="N199" i="1"/>
  <c r="B200" i="1"/>
  <c r="M200" i="1"/>
  <c r="N200" i="1"/>
  <c r="B201" i="1"/>
  <c r="M201" i="1"/>
  <c r="N201" i="1"/>
  <c r="B202" i="1"/>
  <c r="M202" i="1"/>
  <c r="N202" i="1"/>
  <c r="B203" i="1"/>
  <c r="M203" i="1"/>
  <c r="N203" i="1"/>
  <c r="B204" i="1"/>
  <c r="M204" i="1"/>
  <c r="N204" i="1"/>
  <c r="B205" i="1"/>
  <c r="M205" i="1"/>
  <c r="N205" i="1"/>
  <c r="B206" i="1"/>
  <c r="M206" i="1"/>
  <c r="N206" i="1"/>
  <c r="B207" i="1"/>
  <c r="M207" i="1"/>
  <c r="N207" i="1"/>
  <c r="B208" i="1"/>
  <c r="M208" i="1"/>
  <c r="N208" i="1"/>
  <c r="B209" i="1"/>
  <c r="M209" i="1"/>
  <c r="N209" i="1"/>
  <c r="B210" i="1"/>
  <c r="M210" i="1"/>
  <c r="N210" i="1"/>
  <c r="B211" i="1"/>
  <c r="M211" i="1"/>
  <c r="N211" i="1"/>
  <c r="B212" i="1"/>
  <c r="M212" i="1"/>
  <c r="N212" i="1"/>
  <c r="B213" i="1"/>
  <c r="M213" i="1"/>
  <c r="N213" i="1"/>
  <c r="B214" i="1"/>
  <c r="M214" i="1"/>
  <c r="N214" i="1"/>
  <c r="B215" i="1"/>
  <c r="M215" i="1"/>
  <c r="N215" i="1"/>
  <c r="B216" i="1"/>
  <c r="M216" i="1"/>
  <c r="N216" i="1"/>
  <c r="B217" i="1"/>
  <c r="M217" i="1"/>
  <c r="N217" i="1"/>
  <c r="B218" i="1"/>
  <c r="M218" i="1"/>
  <c r="N218" i="1"/>
  <c r="B219" i="1"/>
  <c r="M219" i="1"/>
  <c r="N219" i="1"/>
  <c r="B220" i="1"/>
  <c r="M220" i="1"/>
  <c r="N220" i="1"/>
  <c r="B221" i="1"/>
  <c r="M221" i="1"/>
  <c r="N221" i="1"/>
  <c r="B222" i="1"/>
  <c r="M222" i="1"/>
  <c r="N222" i="1"/>
  <c r="B223" i="1"/>
  <c r="M223" i="1"/>
  <c r="N223" i="1"/>
  <c r="B224" i="1"/>
  <c r="M224" i="1"/>
  <c r="N224" i="1"/>
  <c r="B225" i="1"/>
  <c r="M225" i="1"/>
  <c r="N225" i="1"/>
  <c r="B226" i="1"/>
  <c r="M226" i="1"/>
  <c r="N226" i="1"/>
  <c r="B227" i="1"/>
  <c r="M227" i="1"/>
  <c r="N227" i="1"/>
  <c r="B228" i="1"/>
  <c r="M228" i="1"/>
  <c r="N228" i="1"/>
  <c r="B229" i="1"/>
  <c r="M229" i="1"/>
  <c r="N229" i="1"/>
  <c r="B230" i="1"/>
  <c r="M230" i="1"/>
  <c r="N230" i="1"/>
  <c r="B231" i="1"/>
  <c r="M231" i="1"/>
  <c r="N231" i="1"/>
  <c r="B232" i="1"/>
  <c r="M232" i="1"/>
  <c r="N232" i="1"/>
  <c r="B233" i="1"/>
  <c r="M233" i="1"/>
  <c r="N233" i="1"/>
  <c r="B234" i="1"/>
  <c r="M234" i="1"/>
  <c r="N234" i="1"/>
  <c r="B235" i="1"/>
  <c r="M235" i="1"/>
  <c r="N235" i="1"/>
  <c r="B236" i="1"/>
  <c r="M236" i="1"/>
  <c r="N236" i="1"/>
  <c r="B237" i="1"/>
  <c r="M237" i="1"/>
  <c r="N237" i="1"/>
  <c r="B238" i="1"/>
  <c r="M238" i="1"/>
  <c r="N238" i="1"/>
  <c r="B239" i="1"/>
  <c r="M239" i="1"/>
  <c r="N239" i="1"/>
  <c r="B240" i="1"/>
  <c r="M240" i="1"/>
  <c r="N240" i="1"/>
  <c r="B241" i="1"/>
  <c r="M241" i="1"/>
  <c r="N241" i="1"/>
  <c r="B242" i="1"/>
  <c r="M242" i="1"/>
  <c r="N242" i="1"/>
  <c r="B243" i="1"/>
  <c r="M243" i="1"/>
  <c r="N243" i="1"/>
  <c r="B244" i="1"/>
  <c r="M244" i="1"/>
  <c r="N244" i="1"/>
  <c r="B245" i="1"/>
  <c r="M245" i="1"/>
  <c r="N245" i="1"/>
  <c r="B246" i="1"/>
  <c r="M246" i="1"/>
  <c r="N246" i="1"/>
  <c r="B247" i="1"/>
  <c r="M247" i="1"/>
  <c r="N247" i="1"/>
  <c r="B248" i="1"/>
  <c r="M248" i="1"/>
  <c r="N248" i="1"/>
  <c r="B249" i="1"/>
  <c r="M249" i="1"/>
  <c r="N249" i="1"/>
  <c r="B250" i="1"/>
  <c r="M250" i="1"/>
  <c r="N250" i="1"/>
  <c r="B251" i="1"/>
  <c r="M251" i="1"/>
  <c r="N251" i="1"/>
  <c r="B252" i="1"/>
  <c r="M252" i="1"/>
  <c r="N252" i="1"/>
  <c r="B253" i="1"/>
  <c r="M253" i="1"/>
  <c r="N253" i="1"/>
  <c r="B254" i="1"/>
  <c r="M254" i="1"/>
  <c r="N254" i="1"/>
  <c r="B255" i="1"/>
  <c r="M255" i="1"/>
  <c r="N255" i="1"/>
  <c r="B256" i="1"/>
  <c r="M256" i="1"/>
  <c r="N256" i="1"/>
  <c r="B257" i="1"/>
  <c r="M257" i="1"/>
  <c r="N257" i="1"/>
  <c r="B258" i="1"/>
  <c r="M258" i="1"/>
  <c r="N258" i="1"/>
  <c r="B259" i="1"/>
  <c r="M259" i="1"/>
  <c r="N259" i="1"/>
  <c r="B260" i="1"/>
  <c r="M260" i="1"/>
  <c r="N260" i="1"/>
  <c r="B261" i="1"/>
  <c r="M261" i="1"/>
  <c r="N261" i="1"/>
  <c r="B262" i="1"/>
  <c r="M262" i="1"/>
  <c r="N262" i="1"/>
  <c r="B263" i="1"/>
  <c r="M263" i="1"/>
  <c r="N263" i="1"/>
  <c r="B264" i="1"/>
  <c r="M264" i="1"/>
  <c r="N264" i="1"/>
  <c r="B265" i="1"/>
  <c r="M265" i="1"/>
  <c r="N265" i="1"/>
  <c r="B266" i="1"/>
  <c r="M266" i="1"/>
  <c r="N266" i="1"/>
  <c r="B267" i="1"/>
  <c r="M267" i="1"/>
  <c r="N267" i="1"/>
  <c r="B268" i="1"/>
  <c r="M268" i="1"/>
  <c r="N268" i="1"/>
  <c r="B269" i="1"/>
  <c r="M269" i="1"/>
  <c r="N269" i="1"/>
  <c r="B270" i="1"/>
  <c r="M270" i="1"/>
  <c r="N270" i="1"/>
  <c r="B271" i="1"/>
  <c r="M271" i="1"/>
  <c r="N271" i="1"/>
  <c r="B272" i="1"/>
  <c r="M272" i="1"/>
  <c r="N272" i="1"/>
  <c r="B273" i="1"/>
  <c r="M273" i="1"/>
  <c r="N273" i="1"/>
  <c r="B274" i="1"/>
  <c r="M274" i="1"/>
  <c r="N274" i="1"/>
  <c r="B275" i="1"/>
  <c r="M275" i="1"/>
  <c r="N275" i="1"/>
  <c r="B276" i="1"/>
  <c r="M276" i="1"/>
  <c r="N276" i="1"/>
  <c r="B277" i="1"/>
  <c r="M277" i="1"/>
  <c r="N277" i="1"/>
  <c r="B278" i="1"/>
  <c r="M278" i="1"/>
  <c r="N278" i="1"/>
  <c r="B279" i="1"/>
  <c r="M279" i="1"/>
  <c r="N279" i="1"/>
  <c r="B280" i="1"/>
  <c r="M280" i="1"/>
  <c r="N280" i="1"/>
  <c r="B281" i="1"/>
  <c r="M281" i="1"/>
  <c r="N281" i="1"/>
  <c r="B282" i="1"/>
  <c r="M282" i="1"/>
  <c r="N282" i="1"/>
  <c r="B283" i="1"/>
  <c r="M283" i="1"/>
  <c r="N283" i="1"/>
  <c r="B284" i="1"/>
  <c r="M284" i="1"/>
  <c r="N284" i="1"/>
  <c r="B285" i="1"/>
  <c r="M285" i="1"/>
  <c r="N285" i="1"/>
  <c r="B286" i="1"/>
  <c r="M286" i="1"/>
  <c r="N286" i="1"/>
  <c r="B287" i="1"/>
  <c r="M287" i="1"/>
  <c r="N287" i="1"/>
  <c r="B288" i="1"/>
  <c r="M288" i="1"/>
  <c r="N288" i="1"/>
  <c r="B289" i="1"/>
  <c r="M289" i="1"/>
  <c r="N289" i="1"/>
  <c r="B290" i="1"/>
  <c r="M290" i="1"/>
  <c r="N290" i="1"/>
  <c r="B291" i="1"/>
  <c r="M291" i="1"/>
  <c r="N291" i="1"/>
  <c r="B292" i="1"/>
  <c r="M292" i="1"/>
  <c r="N292" i="1"/>
  <c r="M293" i="1"/>
  <c r="N293" i="1"/>
  <c r="M296" i="1"/>
  <c r="N296" i="1"/>
  <c r="M298" i="1"/>
  <c r="N298" i="1"/>
  <c r="M300" i="1"/>
  <c r="N300" i="1"/>
  <c r="M302" i="1"/>
  <c r="N302" i="1"/>
  <c r="M303" i="1"/>
  <c r="N303" i="1"/>
  <c r="M304" i="1"/>
  <c r="N304" i="1"/>
  <c r="M305" i="1"/>
  <c r="N305" i="1"/>
  <c r="M307" i="1"/>
  <c r="N307" i="1"/>
  <c r="M310" i="1"/>
  <c r="N310" i="1"/>
  <c r="M311" i="1"/>
  <c r="N311" i="1"/>
  <c r="M312" i="1"/>
  <c r="N312" i="1"/>
  <c r="M318" i="1"/>
  <c r="N318" i="1"/>
  <c r="M319" i="1"/>
  <c r="N319" i="1"/>
  <c r="M320" i="1"/>
  <c r="N320" i="1"/>
  <c r="M321" i="1"/>
  <c r="N321" i="1"/>
  <c r="M322" i="1"/>
  <c r="N322" i="1"/>
  <c r="M325" i="1"/>
  <c r="N325" i="1"/>
  <c r="M326" i="1"/>
  <c r="N326" i="1"/>
  <c r="M327" i="1"/>
  <c r="N327" i="1"/>
  <c r="M332" i="1"/>
  <c r="N332" i="1"/>
  <c r="M333" i="1"/>
  <c r="N333" i="1"/>
  <c r="M335" i="1"/>
  <c r="N335" i="1"/>
  <c r="M337" i="1"/>
  <c r="N337" i="1"/>
  <c r="M338" i="1"/>
  <c r="N338" i="1"/>
  <c r="M339" i="1"/>
  <c r="N339" i="1"/>
  <c r="M340" i="1"/>
  <c r="N340" i="1"/>
  <c r="M341" i="1"/>
  <c r="N341" i="1"/>
  <c r="M342" i="1"/>
  <c r="N342" i="1"/>
  <c r="M343" i="1"/>
  <c r="N343" i="1"/>
  <c r="M344" i="1"/>
  <c r="N344" i="1"/>
  <c r="M345" i="1"/>
  <c r="N345" i="1"/>
  <c r="M346" i="1"/>
  <c r="N346" i="1"/>
  <c r="M347" i="1"/>
  <c r="N347" i="1"/>
  <c r="M348" i="1"/>
  <c r="N348" i="1"/>
  <c r="M349" i="1"/>
  <c r="N349" i="1"/>
  <c r="M350" i="1"/>
  <c r="N350" i="1"/>
  <c r="M351" i="1"/>
  <c r="N351" i="1"/>
  <c r="M352" i="1"/>
  <c r="N352" i="1"/>
  <c r="M354" i="1"/>
  <c r="N354" i="1"/>
  <c r="M356" i="1"/>
  <c r="N356" i="1"/>
  <c r="M359" i="1"/>
  <c r="N359" i="1"/>
  <c r="M360" i="1"/>
  <c r="N360" i="1"/>
  <c r="M361" i="1"/>
  <c r="N361" i="1"/>
  <c r="M362" i="1"/>
  <c r="N362" i="1"/>
  <c r="M363" i="1"/>
  <c r="N363" i="1"/>
  <c r="M364" i="1"/>
  <c r="N364" i="1"/>
  <c r="M389" i="1"/>
  <c r="N389" i="1"/>
  <c r="K334" i="1"/>
  <c r="L334" i="1"/>
  <c r="K355" i="1"/>
  <c r="L355" i="1"/>
  <c r="K359" i="1"/>
  <c r="L359" i="1"/>
  <c r="K358" i="1"/>
  <c r="L358" i="1"/>
  <c r="K357" i="1"/>
  <c r="L357" i="1"/>
  <c r="K353" i="1"/>
  <c r="L353" i="1"/>
  <c r="K350" i="1"/>
  <c r="L350" i="1"/>
  <c r="K342" i="1"/>
  <c r="L342" i="1"/>
  <c r="K336" i="1"/>
  <c r="L336" i="1"/>
  <c r="K331" i="1"/>
  <c r="L331" i="1"/>
  <c r="K330" i="1"/>
  <c r="L330" i="1"/>
  <c r="K329" i="1"/>
  <c r="L329" i="1"/>
  <c r="K328" i="1"/>
  <c r="L328" i="1"/>
  <c r="K323" i="1"/>
  <c r="L323" i="1"/>
  <c r="K317" i="1"/>
  <c r="L317" i="1"/>
  <c r="K316" i="1"/>
  <c r="L316" i="1"/>
  <c r="K315" i="1"/>
  <c r="L315" i="1"/>
  <c r="K314" i="1"/>
  <c r="L314" i="1"/>
  <c r="K313" i="1"/>
  <c r="L313" i="1"/>
  <c r="K309" i="1"/>
  <c r="L309" i="1"/>
  <c r="K308" i="1"/>
  <c r="L308" i="1"/>
  <c r="K306" i="1"/>
  <c r="L306" i="1"/>
  <c r="K301" i="1"/>
  <c r="L301" i="1"/>
  <c r="K299" i="1"/>
  <c r="L299" i="1"/>
  <c r="K297" i="1"/>
  <c r="L297" i="1"/>
  <c r="K295" i="1"/>
  <c r="L295" i="1"/>
  <c r="K294" i="1"/>
  <c r="L294" i="1"/>
  <c r="K292" i="1"/>
  <c r="L292" i="1"/>
  <c r="K291" i="1"/>
  <c r="L291" i="1"/>
  <c r="K290" i="1"/>
  <c r="L290" i="1"/>
  <c r="K289" i="1"/>
  <c r="L289" i="1"/>
  <c r="K288" i="1"/>
  <c r="L288" i="1"/>
  <c r="K287" i="1"/>
  <c r="L287" i="1"/>
  <c r="K286" i="1"/>
  <c r="L286" i="1"/>
  <c r="K285" i="1"/>
  <c r="L285" i="1"/>
  <c r="K284" i="1"/>
  <c r="L284" i="1"/>
  <c r="K283" i="1"/>
  <c r="L283" i="1"/>
  <c r="K282" i="1"/>
  <c r="L282" i="1"/>
  <c r="K281" i="1"/>
  <c r="L281" i="1"/>
  <c r="K280" i="1"/>
  <c r="L280" i="1"/>
  <c r="K279" i="1"/>
  <c r="L279" i="1"/>
  <c r="K278" i="1"/>
  <c r="L278" i="1"/>
  <c r="K277" i="1"/>
  <c r="L277" i="1"/>
  <c r="K276" i="1"/>
  <c r="L276" i="1"/>
  <c r="K275" i="1"/>
  <c r="L275" i="1"/>
  <c r="K274" i="1"/>
  <c r="L274" i="1"/>
  <c r="K273" i="1"/>
  <c r="L273" i="1"/>
  <c r="K272" i="1"/>
  <c r="L272" i="1"/>
  <c r="K271" i="1"/>
  <c r="L271" i="1"/>
  <c r="K270" i="1"/>
  <c r="L270" i="1"/>
  <c r="K269" i="1"/>
  <c r="L269" i="1"/>
  <c r="K268" i="1"/>
  <c r="L268" i="1"/>
  <c r="K267" i="1"/>
  <c r="L267" i="1"/>
  <c r="K266" i="1"/>
  <c r="L266" i="1"/>
  <c r="K265" i="1"/>
  <c r="L265" i="1"/>
  <c r="K264" i="1"/>
  <c r="L264" i="1"/>
  <c r="K263" i="1"/>
  <c r="L263" i="1"/>
  <c r="K262" i="1"/>
  <c r="L262" i="1"/>
  <c r="K261" i="1"/>
  <c r="L261" i="1"/>
  <c r="K260" i="1"/>
  <c r="L260" i="1"/>
  <c r="K259" i="1"/>
  <c r="L259" i="1"/>
  <c r="K258" i="1"/>
  <c r="L258" i="1"/>
  <c r="K257" i="1"/>
  <c r="L257" i="1"/>
  <c r="K256" i="1"/>
  <c r="L256" i="1"/>
  <c r="K255" i="1"/>
  <c r="L255" i="1"/>
  <c r="K254" i="1"/>
  <c r="L254" i="1"/>
  <c r="K253" i="1"/>
  <c r="L253" i="1"/>
  <c r="K252" i="1"/>
  <c r="L252" i="1"/>
  <c r="K251" i="1"/>
  <c r="L251" i="1"/>
  <c r="K250" i="1"/>
  <c r="L250" i="1"/>
  <c r="K249" i="1"/>
  <c r="L249" i="1"/>
  <c r="K233" i="1"/>
  <c r="L233" i="1"/>
  <c r="K248" i="1"/>
  <c r="L248" i="1"/>
  <c r="K247" i="1"/>
  <c r="L247" i="1"/>
  <c r="K246" i="1"/>
  <c r="L246" i="1"/>
  <c r="K245" i="1"/>
  <c r="L245" i="1"/>
  <c r="K244" i="1"/>
  <c r="L244" i="1"/>
  <c r="K243" i="1"/>
  <c r="L243" i="1"/>
  <c r="K242" i="1"/>
  <c r="L242" i="1"/>
  <c r="K241" i="1"/>
  <c r="L241" i="1"/>
  <c r="K240" i="1"/>
  <c r="L240" i="1"/>
  <c r="K239" i="1"/>
  <c r="L239" i="1"/>
  <c r="K238" i="1"/>
  <c r="L238" i="1"/>
  <c r="K237" i="1"/>
  <c r="L237" i="1"/>
  <c r="K236" i="1"/>
  <c r="L236" i="1"/>
  <c r="K235" i="1"/>
  <c r="L235" i="1"/>
  <c r="K234" i="1"/>
  <c r="L234" i="1"/>
  <c r="K232" i="1"/>
  <c r="L232" i="1"/>
  <c r="K231" i="1"/>
  <c r="L231" i="1"/>
  <c r="K230" i="1"/>
  <c r="L230" i="1"/>
  <c r="K229" i="1"/>
  <c r="L229" i="1"/>
  <c r="K228" i="1"/>
  <c r="L228" i="1"/>
  <c r="K227" i="1"/>
  <c r="L227" i="1"/>
  <c r="K226" i="1"/>
  <c r="L226" i="1"/>
  <c r="K225" i="1"/>
  <c r="L225" i="1"/>
  <c r="K224" i="1"/>
  <c r="L224" i="1"/>
  <c r="K223" i="1"/>
  <c r="L223" i="1"/>
  <c r="K222" i="1"/>
  <c r="L222" i="1"/>
  <c r="K221" i="1"/>
  <c r="L221" i="1"/>
  <c r="K220" i="1"/>
  <c r="L220" i="1"/>
  <c r="K219" i="1"/>
  <c r="L219" i="1"/>
  <c r="K218" i="1"/>
  <c r="L218" i="1"/>
  <c r="K217" i="1"/>
  <c r="L217" i="1"/>
  <c r="K216" i="1"/>
  <c r="L216" i="1"/>
  <c r="K215" i="1"/>
  <c r="L215" i="1"/>
  <c r="K214" i="1"/>
  <c r="L214" i="1"/>
  <c r="K213" i="1"/>
  <c r="L213" i="1"/>
  <c r="K211" i="1"/>
  <c r="L211" i="1"/>
  <c r="K212" i="1"/>
  <c r="L212" i="1"/>
  <c r="K210" i="1"/>
  <c r="L210" i="1"/>
  <c r="K208" i="1"/>
  <c r="L208" i="1"/>
  <c r="K209" i="1"/>
  <c r="L209" i="1"/>
  <c r="K207" i="1"/>
  <c r="L207" i="1"/>
  <c r="K206" i="1"/>
  <c r="L206" i="1"/>
  <c r="K204" i="1"/>
  <c r="L204" i="1"/>
  <c r="K205" i="1"/>
  <c r="L205" i="1"/>
  <c r="K203" i="1"/>
  <c r="L203" i="1"/>
  <c r="K180" i="1"/>
  <c r="L180" i="1"/>
  <c r="K184" i="1"/>
  <c r="L184" i="1"/>
  <c r="K187" i="1"/>
  <c r="L187" i="1"/>
  <c r="K188" i="1"/>
  <c r="L188" i="1"/>
  <c r="K179" i="1"/>
  <c r="L179" i="1"/>
  <c r="K195" i="1"/>
  <c r="L195" i="1"/>
  <c r="K200" i="1"/>
  <c r="L200" i="1"/>
  <c r="K201" i="1"/>
  <c r="L201" i="1"/>
  <c r="K199" i="1"/>
  <c r="L199" i="1"/>
  <c r="K198" i="1"/>
  <c r="L198" i="1"/>
  <c r="K197" i="1"/>
  <c r="L197" i="1"/>
  <c r="K202" i="1"/>
  <c r="L202" i="1"/>
  <c r="K196" i="1"/>
  <c r="L196" i="1"/>
  <c r="K191" i="1"/>
  <c r="L191" i="1"/>
  <c r="K194" i="1"/>
  <c r="L194" i="1"/>
  <c r="K190" i="1"/>
  <c r="L190" i="1"/>
  <c r="K193" i="1"/>
  <c r="L193" i="1"/>
  <c r="K192" i="1"/>
  <c r="L192" i="1"/>
  <c r="K189" i="1"/>
  <c r="L189" i="1"/>
  <c r="K186" i="1"/>
  <c r="L186" i="1"/>
  <c r="K185" i="1"/>
  <c r="L185" i="1"/>
  <c r="K183" i="1"/>
  <c r="L183" i="1"/>
  <c r="K182" i="1"/>
  <c r="L182" i="1"/>
  <c r="K181" i="1"/>
  <c r="L181" i="1"/>
  <c r="K178" i="1"/>
  <c r="L178" i="1"/>
  <c r="K177" i="1"/>
  <c r="L177" i="1"/>
  <c r="K176" i="1"/>
  <c r="L176" i="1"/>
  <c r="K175" i="1"/>
  <c r="L175" i="1"/>
  <c r="K174" i="1"/>
  <c r="L174" i="1"/>
  <c r="K173" i="1"/>
  <c r="L173" i="1"/>
  <c r="K172" i="1"/>
  <c r="L172" i="1"/>
  <c r="K171" i="1"/>
  <c r="L171" i="1"/>
  <c r="K170" i="1"/>
  <c r="L170" i="1"/>
  <c r="K169" i="1"/>
  <c r="L169" i="1"/>
  <c r="K168" i="1"/>
  <c r="L168" i="1"/>
  <c r="K167" i="1"/>
  <c r="L167" i="1"/>
  <c r="K166" i="1"/>
  <c r="L166" i="1"/>
  <c r="K165" i="1"/>
  <c r="L165" i="1"/>
  <c r="K164" i="1"/>
  <c r="L164" i="1"/>
  <c r="K163" i="1"/>
  <c r="L163" i="1"/>
  <c r="K162" i="1"/>
  <c r="L162" i="1"/>
  <c r="K161" i="1"/>
  <c r="L161" i="1"/>
  <c r="K160" i="1"/>
  <c r="L160" i="1"/>
  <c r="K159" i="1"/>
  <c r="L159" i="1"/>
  <c r="K158" i="1"/>
  <c r="L158" i="1"/>
  <c r="K157" i="1"/>
  <c r="L157" i="1"/>
  <c r="K156" i="1"/>
  <c r="L156" i="1"/>
  <c r="K155" i="1"/>
  <c r="L155" i="1"/>
  <c r="K154" i="1"/>
  <c r="L154" i="1"/>
  <c r="K153" i="1"/>
  <c r="L153" i="1"/>
  <c r="K152" i="1"/>
  <c r="L152" i="1"/>
  <c r="K151" i="1"/>
  <c r="L151" i="1"/>
  <c r="K150" i="1"/>
  <c r="L150" i="1"/>
  <c r="K149" i="1"/>
  <c r="L149" i="1"/>
  <c r="K148" i="1"/>
  <c r="L148" i="1"/>
  <c r="K147" i="1"/>
  <c r="L147" i="1"/>
  <c r="K146" i="1"/>
  <c r="L146" i="1"/>
  <c r="K145" i="1"/>
  <c r="L145" i="1"/>
  <c r="K144" i="1"/>
  <c r="L144" i="1"/>
  <c r="K143" i="1"/>
  <c r="L143" i="1"/>
  <c r="K142" i="1"/>
  <c r="L142" i="1"/>
  <c r="K141" i="1"/>
  <c r="L141" i="1"/>
  <c r="K140" i="1"/>
  <c r="L140" i="1"/>
  <c r="K139" i="1"/>
  <c r="L139" i="1"/>
  <c r="K138" i="1"/>
  <c r="L138" i="1"/>
  <c r="K137" i="1"/>
  <c r="L137" i="1"/>
  <c r="K136" i="1"/>
  <c r="L136" i="1"/>
  <c r="K135" i="1"/>
  <c r="L135" i="1"/>
  <c r="K134" i="1"/>
  <c r="L134" i="1"/>
  <c r="K133" i="1"/>
  <c r="L133" i="1"/>
  <c r="K132" i="1"/>
  <c r="L132" i="1"/>
  <c r="K131" i="1"/>
  <c r="L131" i="1"/>
  <c r="K130" i="1"/>
  <c r="L130" i="1"/>
  <c r="K129" i="1"/>
  <c r="L129" i="1"/>
  <c r="K128" i="1"/>
  <c r="L128" i="1"/>
  <c r="K127" i="1"/>
  <c r="L127" i="1"/>
  <c r="K126" i="1"/>
  <c r="L126" i="1"/>
  <c r="K125" i="1"/>
  <c r="L125" i="1"/>
  <c r="K124" i="1"/>
  <c r="L124" i="1"/>
  <c r="K123" i="1"/>
  <c r="L123" i="1"/>
  <c r="K122" i="1"/>
  <c r="L122" i="1"/>
  <c r="K121" i="1"/>
  <c r="L121" i="1"/>
  <c r="K120" i="1"/>
  <c r="L120" i="1"/>
  <c r="K119" i="1"/>
  <c r="L119" i="1"/>
  <c r="K118" i="1"/>
  <c r="L118" i="1"/>
  <c r="K117" i="1"/>
  <c r="L117" i="1"/>
  <c r="K116" i="1"/>
  <c r="L116" i="1"/>
  <c r="K115" i="1"/>
  <c r="L115" i="1"/>
  <c r="K114" i="1"/>
  <c r="L114" i="1"/>
  <c r="K113" i="1"/>
  <c r="L113" i="1"/>
  <c r="K112" i="1"/>
  <c r="L112" i="1"/>
  <c r="K111" i="1"/>
  <c r="L111" i="1"/>
  <c r="K110" i="1"/>
  <c r="L110" i="1"/>
  <c r="K109" i="1"/>
  <c r="L109" i="1"/>
  <c r="K107" i="1"/>
  <c r="L107" i="1"/>
  <c r="K108" i="1"/>
  <c r="L108" i="1"/>
  <c r="K106" i="1"/>
  <c r="L106" i="1"/>
  <c r="K105" i="1"/>
  <c r="L105" i="1"/>
  <c r="K104" i="1"/>
  <c r="L104" i="1"/>
  <c r="K103" i="1"/>
  <c r="L103" i="1"/>
  <c r="K102" i="1"/>
  <c r="L102" i="1"/>
  <c r="K101" i="1"/>
  <c r="L101" i="1"/>
  <c r="K100" i="1"/>
  <c r="L100" i="1"/>
  <c r="K99" i="1"/>
  <c r="L99" i="1"/>
  <c r="K98" i="1"/>
  <c r="L98" i="1"/>
  <c r="K97" i="1"/>
  <c r="L97" i="1"/>
  <c r="K96" i="1"/>
  <c r="L96" i="1"/>
  <c r="K95" i="1"/>
  <c r="L95" i="1"/>
  <c r="K94" i="1"/>
  <c r="L94" i="1"/>
  <c r="R39" i="1"/>
  <c r="R38" i="1"/>
  <c r="R33" i="1"/>
  <c r="R31" i="1"/>
  <c r="R30" i="1"/>
  <c r="K93" i="1"/>
  <c r="L93" i="1"/>
  <c r="K92" i="1"/>
  <c r="L92" i="1"/>
  <c r="K91" i="1"/>
  <c r="L91" i="1"/>
  <c r="K90" i="1"/>
  <c r="L90" i="1"/>
  <c r="K89" i="1"/>
  <c r="L89" i="1"/>
  <c r="K88" i="1"/>
  <c r="L88" i="1"/>
  <c r="K87" i="1"/>
  <c r="L87" i="1"/>
  <c r="K86" i="1"/>
  <c r="L86" i="1"/>
  <c r="K85" i="1"/>
  <c r="L85" i="1"/>
  <c r="K84" i="1"/>
  <c r="L84" i="1"/>
  <c r="R41" i="1"/>
  <c r="R40" i="1"/>
  <c r="R37" i="1"/>
  <c r="R36" i="1"/>
  <c r="R35" i="1"/>
  <c r="R34" i="1"/>
  <c r="R3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22" i="1"/>
  <c r="L22" i="1"/>
  <c r="K21" i="1"/>
  <c r="L21" i="1"/>
  <c r="K20" i="1"/>
  <c r="L20" i="1"/>
  <c r="K19" i="1"/>
  <c r="L19" i="1"/>
  <c r="K18" i="1"/>
  <c r="L18" i="1"/>
  <c r="K17" i="1"/>
  <c r="L17" i="1"/>
  <c r="K16" i="1"/>
  <c r="L16" i="1"/>
  <c r="K15" i="1"/>
  <c r="L15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3" i="1"/>
  <c r="K14" i="1"/>
  <c r="L14" i="1"/>
  <c r="K13" i="1"/>
  <c r="L1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3" i="1"/>
  <c r="K9" i="1"/>
  <c r="L9" i="1"/>
  <c r="K11" i="1"/>
  <c r="L11" i="1"/>
  <c r="K8" i="1"/>
  <c r="L8" i="1"/>
  <c r="K12" i="1"/>
  <c r="L12" i="1"/>
  <c r="K7" i="1"/>
  <c r="L7" i="1"/>
  <c r="K5" i="1"/>
  <c r="L5" i="1"/>
  <c r="K10" i="1"/>
  <c r="L10" i="1"/>
  <c r="K6" i="1"/>
  <c r="L6" i="1"/>
  <c r="N3" i="1"/>
  <c r="AF5" i="1"/>
  <c r="N651" i="1"/>
  <c r="N650" i="1"/>
  <c r="M650" i="1"/>
  <c r="M656" i="1"/>
  <c r="N656" i="1"/>
  <c r="M738" i="1"/>
  <c r="N738" i="1"/>
  <c r="K743" i="1"/>
  <c r="L743" i="1"/>
  <c r="N743" i="1"/>
  <c r="K742" i="1"/>
  <c r="L742" i="1"/>
  <c r="N742" i="1"/>
  <c r="N748" i="1"/>
  <c r="M748" i="1"/>
  <c r="M775" i="1"/>
  <c r="N775" i="1"/>
  <c r="K790" i="1"/>
  <c r="L790" i="1"/>
  <c r="N790" i="1"/>
  <c r="M806" i="1"/>
  <c r="N806" i="1"/>
  <c r="M805" i="1"/>
  <c r="N805" i="1"/>
  <c r="N967" i="1"/>
  <c r="N965" i="1"/>
  <c r="M965" i="1"/>
  <c r="M964" i="1"/>
  <c r="N964" i="1"/>
  <c r="N963" i="1"/>
  <c r="K962" i="1"/>
  <c r="L962" i="1"/>
  <c r="M961" i="1"/>
  <c r="N961" i="1"/>
  <c r="M1002" i="1"/>
  <c r="N1002" i="1"/>
  <c r="N1001" i="1"/>
  <c r="M1000" i="1"/>
  <c r="N1000" i="1"/>
  <c r="M999" i="1"/>
  <c r="N999" i="1"/>
  <c r="M998" i="1"/>
  <c r="N998" i="1"/>
  <c r="M997" i="1"/>
  <c r="N997" i="1"/>
  <c r="M996" i="1"/>
  <c r="N996" i="1"/>
  <c r="M994" i="1"/>
  <c r="N994" i="1"/>
  <c r="M993" i="1"/>
  <c r="N993" i="1"/>
  <c r="M992" i="1"/>
  <c r="N992" i="1"/>
  <c r="V287" i="1"/>
  <c r="W287" i="1"/>
  <c r="S287" i="1"/>
  <c r="M990" i="1"/>
  <c r="N990" i="1"/>
  <c r="M989" i="1"/>
  <c r="N989" i="1"/>
  <c r="N988" i="1"/>
  <c r="M986" i="1"/>
  <c r="N986" i="1"/>
  <c r="M1105" i="1" l="1"/>
  <c r="N1105" i="1" s="1"/>
  <c r="K1105" i="1"/>
  <c r="L1105" i="1" s="1"/>
  <c r="M1103" i="1"/>
  <c r="N110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Nolen</author>
  </authors>
  <commentList>
    <comment ref="E538" authorId="0" shapeId="0" xr:uid="{186AB0AC-5846-466F-83CE-BBC991D3148B}">
      <text>
        <r>
          <rPr>
            <b/>
            <sz val="9"/>
            <color indexed="81"/>
            <rFont val="Tahoma"/>
            <charset val="1"/>
          </rPr>
          <t>Tim Nolen:</t>
        </r>
        <r>
          <rPr>
            <sz val="9"/>
            <color indexed="81"/>
            <rFont val="Tahoma"/>
            <charset val="1"/>
          </rPr>
          <t xml:space="preserve">
10 feet deep
</t>
        </r>
      </text>
    </comment>
    <comment ref="F539" authorId="0" shapeId="0" xr:uid="{955561CA-52BC-45AF-8FB2-1D6E847DF3F6}">
      <text>
        <r>
          <rPr>
            <b/>
            <sz val="9"/>
            <color indexed="81"/>
            <rFont val="Tahoma"/>
            <charset val="1"/>
          </rPr>
          <t>Tim Nolen:</t>
        </r>
        <r>
          <rPr>
            <sz val="9"/>
            <color indexed="81"/>
            <rFont val="Tahoma"/>
            <charset val="1"/>
          </rPr>
          <t xml:space="preserve">
20 feet deep
</t>
        </r>
      </text>
    </comment>
    <comment ref="G539" authorId="0" shapeId="0" xr:uid="{7007117E-3667-4EEF-8C01-159A8E6E4AD8}">
      <text>
        <r>
          <rPr>
            <b/>
            <sz val="9"/>
            <color indexed="81"/>
            <rFont val="Tahoma"/>
            <charset val="1"/>
          </rPr>
          <t>Tim Nolen:</t>
        </r>
        <r>
          <rPr>
            <sz val="9"/>
            <color indexed="81"/>
            <rFont val="Tahoma"/>
            <charset val="1"/>
          </rPr>
          <t xml:space="preserve">
40 feet deep</t>
        </r>
      </text>
    </comment>
  </commentList>
</comments>
</file>

<file path=xl/sharedStrings.xml><?xml version="1.0" encoding="utf-8"?>
<sst xmlns="http://schemas.openxmlformats.org/spreadsheetml/2006/main" count="603" uniqueCount="153">
  <si>
    <t>1' deep</t>
  </si>
  <si>
    <t>6' deep</t>
  </si>
  <si>
    <t>Just guessing based on ice in the Cooks Valley creek.</t>
  </si>
  <si>
    <t>Average</t>
  </si>
  <si>
    <t>Amplitude</t>
  </si>
  <si>
    <t>DOY</t>
  </si>
  <si>
    <t>Zero day of year</t>
  </si>
  <si>
    <t>error^2</t>
  </si>
  <si>
    <t>Sum(err^2)</t>
  </si>
  <si>
    <t>Model for Plot</t>
  </si>
  <si>
    <t>Day</t>
  </si>
  <si>
    <t>1" deep</t>
  </si>
  <si>
    <t>Note:  TVA generating, level low</t>
  </si>
  <si>
    <t>Model for 6' deep</t>
  </si>
  <si>
    <t>Model for 1' deep</t>
  </si>
  <si>
    <t>Late in warm day</t>
  </si>
  <si>
    <t>Evening of record high day 88 deg</t>
  </si>
  <si>
    <t>sum(er)^2</t>
  </si>
  <si>
    <t>Cool cloudy morning</t>
  </si>
  <si>
    <t>Late in 90 deg day</t>
  </si>
  <si>
    <t>Cool day after rain</t>
  </si>
  <si>
    <t>Cloudy wet wx</t>
  </si>
  <si>
    <t>heavy rain (1.5")</t>
  </si>
  <si>
    <t>late afternoon</t>
  </si>
  <si>
    <t>late morning</t>
  </si>
  <si>
    <t>Nov. 51.5 +3.7 at TRI</t>
  </si>
  <si>
    <t>+9 vs. norm first 14 days Dec. at TRI</t>
  </si>
  <si>
    <t>Headed to warmest recorded Dec.</t>
  </si>
  <si>
    <t>Dec. was 12.7 deg abv nml -- 50.5 deg ave</t>
  </si>
  <si>
    <t>5 day ave. temp only 25 deg</t>
  </si>
  <si>
    <t>generating</t>
  </si>
  <si>
    <t>High50s, very windy with whitecaps</t>
  </si>
  <si>
    <t>Hot sunny afternoon</t>
  </si>
  <si>
    <t>Monthly Averages (all observations averaged together since 2014)</t>
  </si>
  <si>
    <t>as of 9/4/2016</t>
  </si>
  <si>
    <t>Jan.</t>
  </si>
  <si>
    <t>Feb.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</si>
  <si>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</si>
  <si>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</si>
  <si>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</si>
  <si>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</si>
  <si>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</si>
  <si>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</si>
  <si>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</si>
  <si>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</si>
  <si>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</si>
  <si>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</si>
  <si>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Ave. Sept. Temp +4 F</t>
  </si>
  <si>
    <t>Sept +5.5F, near record heat</t>
  </si>
  <si>
    <t>morning after &gt;2 inches rain.</t>
  </si>
  <si>
    <t>High discharge rate after 5" rain</t>
  </si>
  <si>
    <t>Cold snap, low 51 after 46.</t>
  </si>
  <si>
    <t>generating hard after rains</t>
  </si>
  <si>
    <t>morning reading</t>
  </si>
  <si>
    <t>Daily variation test</t>
  </si>
  <si>
    <t>heat wave, low 90s</t>
  </si>
  <si>
    <t>End of a -12F two weeks, start of above normal temp</t>
  </si>
  <si>
    <t>Year</t>
  </si>
  <si>
    <t xml:space="preserve">Jul Ave. </t>
  </si>
  <si>
    <t>Lake 1'</t>
  </si>
  <si>
    <t>Lake 6'</t>
  </si>
  <si>
    <t>TRI Air T</t>
  </si>
  <si>
    <t>Jul. Ave</t>
  </si>
  <si>
    <t>Note:  At South Holston River Mile 9.7</t>
  </si>
  <si>
    <t>Month</t>
  </si>
  <si>
    <t>MAX TEMP (°F)</t>
  </si>
  <si>
    <t>MIN TEMP (°F)</t>
  </si>
  <si>
    <t>AVG TEMP (°F)</t>
  </si>
  <si>
    <t>PRECIP (IN)</t>
  </si>
  <si>
    <t>SNOW (IN)</t>
  </si>
  <si>
    <t>Jan</t>
  </si>
  <si>
    <t>Feb</t>
  </si>
  <si>
    <t>end of +15F warm period</t>
  </si>
  <si>
    <t>morning of 15F low after snow</t>
  </si>
  <si>
    <t>Mean</t>
  </si>
  <si>
    <t>Rain Gauge</t>
  </si>
  <si>
    <t>inches</t>
  </si>
  <si>
    <t>Cold snap, lows 0 to 9</t>
  </si>
  <si>
    <t>Lake Temperatures 1.5 miles upstream of Ft. Patrick Henry Dam.</t>
  </si>
  <si>
    <t>low of 34 this morning</t>
  </si>
  <si>
    <t>All day rain, temp in mid 50s all day</t>
  </si>
  <si>
    <t>Fell as snow, but maximum accumulation was only about 4 inches due to melting.</t>
  </si>
  <si>
    <t>Low of 8F this morning</t>
  </si>
  <si>
    <t>Fell as sleet, freezing rain, snow 1/2 inch.</t>
  </si>
  <si>
    <t>Cold week.  11F this morning</t>
  </si>
  <si>
    <t>Sunny 65F afternoon</t>
  </si>
  <si>
    <t>Near record high of 88 deg</t>
  </si>
  <si>
    <t>Two 49 deg morns in a row</t>
  </si>
  <si>
    <t>Low of 55 after below norm temp period</t>
  </si>
  <si>
    <t>Massive flow from record rain 7" in week</t>
  </si>
  <si>
    <t>Suspect reading bad thermo</t>
  </si>
  <si>
    <t>Suspect reading bad thermom</t>
  </si>
  <si>
    <t>New floating thermometer Nov temp +14F so far</t>
  </si>
  <si>
    <t>Dusting of snow</t>
  </si>
  <si>
    <t>Cold stretch lows in teens</t>
  </si>
  <si>
    <t>Rain changed to brief snow</t>
  </si>
  <si>
    <t>Half inch of snow/sleet accumulation yesterday 11 am - 2 pm</t>
  </si>
  <si>
    <t>Three days below freezing air temps</t>
  </si>
  <si>
    <t>1" of snow</t>
  </si>
  <si>
    <t>2" of snow</t>
  </si>
  <si>
    <t>Record high 84</t>
  </si>
  <si>
    <t>Record high 86</t>
  </si>
  <si>
    <t>Ave. Air Temp.</t>
  </si>
  <si>
    <t>Tempest Wx</t>
  </si>
  <si>
    <t>O</t>
  </si>
  <si>
    <t>Rain occurred in November</t>
  </si>
  <si>
    <t>U.S. Department of Commerce National Centers for Environmental Information</t>
  </si>
  <si>
    <t>National Oceanic &amp; Atmospheric Administration 151 Patton Avenue</t>
  </si>
  <si>
    <t>National Environmental Satellite, Data, and Information Service Asheville, North Carolina 28801</t>
  </si>
  <si>
    <t>Current Location: Elev: 1496 ft. Lat: 36.4796° N Lon: 82.3989° W</t>
  </si>
  <si>
    <t>Station: BRISTOL AIRPORT, TN US USW00013877</t>
  </si>
  <si>
    <t xml:space="preserve">Record of Climatological </t>
  </si>
  <si>
    <t xml:space="preserve">Observations </t>
  </si>
  <si>
    <t xml:space="preserve">These data are quality controlled and may not </t>
  </si>
  <si>
    <t xml:space="preserve">be identical to the original observations. </t>
  </si>
  <si>
    <t>Generated on 01/13/2026 Observation Time Temperature: Unknown Observation Time Precipitation: 2400</t>
  </si>
  <si>
    <t>T 0.</t>
  </si>
  <si>
    <t>0 0.</t>
  </si>
  <si>
    <t>T T</t>
  </si>
  <si>
    <t>T 0</t>
  </si>
  <si>
    <t>T</t>
  </si>
  <si>
    <t>3 1.</t>
  </si>
  <si>
    <t>2 0.</t>
  </si>
  <si>
    <t>T T 0</t>
  </si>
  <si>
    <t>1 0.</t>
  </si>
  <si>
    <t>T T 1</t>
  </si>
  <si>
    <t>8 1.</t>
  </si>
  <si>
    <t>T 2</t>
  </si>
  <si>
    <t>2 T</t>
  </si>
  <si>
    <t>Daily TRI Temp</t>
  </si>
  <si>
    <t>(Mean)</t>
  </si>
  <si>
    <t xml:space="preserve">Day of </t>
  </si>
  <si>
    <t xml:space="preserve">Mean </t>
  </si>
  <si>
    <t>Temp</t>
  </si>
  <si>
    <t>Moving Ave Period</t>
  </si>
  <si>
    <t>14 days</t>
  </si>
  <si>
    <t>21 days</t>
  </si>
  <si>
    <t>14 Day</t>
  </si>
  <si>
    <t>21 Day</t>
  </si>
  <si>
    <t>14 Day offset</t>
  </si>
  <si>
    <t>Err^2</t>
  </si>
  <si>
    <t>Eqn</t>
  </si>
  <si>
    <t>14 SumErr^2</t>
  </si>
  <si>
    <t>21 Day offset</t>
  </si>
  <si>
    <t>21 SumErr^2</t>
  </si>
  <si>
    <t xml:space="preserve">14 Day </t>
  </si>
  <si>
    <t>Pred</t>
  </si>
  <si>
    <t>Water, F</t>
  </si>
  <si>
    <t>sine function sumerr^2</t>
  </si>
  <si>
    <t>8" of light puffy snow and 18 degrees</t>
  </si>
  <si>
    <t>TRI had -7 for a low today</t>
  </si>
  <si>
    <t>Additional 1" of snow</t>
  </si>
  <si>
    <t>1/2 inch of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</si>
</sst>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1B1B1B"/>
      <name val="Source Sans Pro"/>
      <family val="2"/>
    </font>
    <font>
      <sz val="6"/>
      <color rgb="FF1B1B1B"/>
      <name val="Source Sans Pro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3F6"/>
        <bgColor indexed="64"/>
      </patternFill>
    </fill>
    <fill>
      <patternFill patternType="solid">
        <fgColor rgb="FFDFE1E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18" fontId="0" fillId="0" borderId="0" xfId="0" applyNumberFormat="1"/>
    <xf numFmtId="0" fontId="0" fillId="0" borderId="0" xfId="0" quotePrefix="1"/>
    <xf numFmtId="165" fontId="0" fillId="0" borderId="0" xfId="0" applyNumberFormat="1"/>
    <xf numFmtId="22" fontId="0" fillId="0" borderId="0" xfId="0" applyNumberFormat="1"/>
    <xf numFmtId="165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165" fontId="0" fillId="0" borderId="10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13" xfId="0" applyBorder="1"/>
    <xf numFmtId="165" fontId="0" fillId="0" borderId="14" xfId="0" applyNumberFormat="1" applyBorder="1"/>
    <xf numFmtId="165" fontId="0" fillId="0" borderId="15" xfId="0" applyNumberFormat="1" applyBorder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166" fontId="0" fillId="0" borderId="0" xfId="1" applyNumberFormat="1" applyFont="1"/>
    <xf numFmtId="0" fontId="0" fillId="0" borderId="16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Surface</a:t>
            </a:r>
            <a:r>
              <a:rPr lang="en-US" baseline="0"/>
              <a:t> Water Temp, Ft. Patrick Henry Lake, 8.5 River Mile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62109262946159"/>
          <c:y val="0.1395656497180498"/>
          <c:w val="0.79826305445757284"/>
          <c:h val="0.69334951870542305"/>
        </c:manualLayout>
      </c:layout>
      <c:scatterChart>
        <c:scatterStyle val="smoothMarker"/>
        <c:varyColors val="0"/>
        <c:ser>
          <c:idx val="0"/>
          <c:order val="0"/>
          <c:tx>
            <c:v>Model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Lake!$X$3:$X$40</c:f>
              <c:numCache>
                <c:formatCode>General</c:formatCode>
                <c:ptCount val="38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365</c:v>
                </c:pt>
              </c:numCache>
            </c:numRef>
          </c:xVal>
          <c:yVal>
            <c:numRef>
              <c:f>Lake!$Y$3:$Y$40</c:f>
              <c:numCache>
                <c:formatCode>_(* #,##0_);_(* \(#,##0\);_(* "-"??_);_(@_)</c:formatCode>
                <c:ptCount val="38"/>
                <c:pt idx="0">
                  <c:v>47.13756540738575</c:v>
                </c:pt>
                <c:pt idx="1">
                  <c:v>46.207376400796491</c:v>
                </c:pt>
                <c:pt idx="2">
                  <c:v>45.668726564911573</c:v>
                </c:pt>
                <c:pt idx="3">
                  <c:v>45.666033300521207</c:v>
                </c:pt>
                <c:pt idx="4">
                  <c:v>46.199376219945748</c:v>
                </c:pt>
                <c:pt idx="5">
                  <c:v>47.25298982036216</c:v>
                </c:pt>
                <c:pt idx="6">
                  <c:v>48.795729508701434</c:v>
                </c:pt>
                <c:pt idx="7">
                  <c:v>50.781992229169866</c:v>
                </c:pt>
                <c:pt idx="8">
                  <c:v>53.153064479841582</c:v>
                </c:pt>
                <c:pt idx="9">
                  <c:v>55.838857871239398</c:v>
                </c:pt>
                <c:pt idx="10">
                  <c:v>58.759980924163031</c:v>
                </c:pt>
                <c:pt idx="11">
                  <c:v>61.830085864863236</c:v>
                </c:pt>
                <c:pt idx="12">
                  <c:v>64.95842104679754</c:v>
                </c:pt>
                <c:pt idx="13">
                  <c:v>68.05251354992545</c:v>
                </c:pt>
                <c:pt idx="14">
                  <c:v>71.020902660480743</c:v>
                </c:pt>
                <c:pt idx="15">
                  <c:v>73.775843430142473</c:v>
                </c:pt>
                <c:pt idx="16">
                  <c:v>76.235900397972685</c:v>
                </c:pt>
                <c:pt idx="17">
                  <c:v>78.328354805254307</c:v>
                </c:pt>
                <c:pt idx="18">
                  <c:v>79.991354146472446</c:v>
                </c:pt>
                <c:pt idx="19">
                  <c:v>81.175740516171246</c:v>
                </c:pt>
                <c:pt idx="20">
                  <c:v>81.846503706143238</c:v>
                </c:pt>
                <c:pt idx="21">
                  <c:v>81.983816099708918</c:v>
                </c:pt>
                <c:pt idx="22">
                  <c:v>81.583618771832349</c:v>
                </c:pt>
                <c:pt idx="23">
                  <c:v>80.657741470078591</c:v>
                </c:pt>
                <c:pt idx="24">
                  <c:v>79.233552929801448</c:v>
                </c:pt>
                <c:pt idx="25">
                  <c:v>77.353151860170001</c:v>
                </c:pt>
                <c:pt idx="26">
                  <c:v>75.072122515314135</c:v>
                </c:pt>
                <c:pt idx="27">
                  <c:v>72.457891635640365</c:v>
                </c:pt>
                <c:pt idx="28">
                  <c:v>69.587735327781886</c:v>
                </c:pt>
                <c:pt idx="29">
                  <c:v>66.546494799385812</c:v>
                </c:pt>
                <c:pt idx="30">
                  <c:v>63.424068471129829</c:v>
                </c:pt>
                <c:pt idx="31">
                  <c:v>60.312754598601302</c:v>
                </c:pt>
                <c:pt idx="32">
                  <c:v>57.304522955568963</c:v>
                </c:pt>
                <c:pt idx="33">
                  <c:v>54.488296227106929</c:v>
                </c:pt>
                <c:pt idx="34">
                  <c:v>51.947321474009982</c:v>
                </c:pt>
                <c:pt idx="35">
                  <c:v>49.75670936745076</c:v>
                </c:pt>
                <c:pt idx="36">
                  <c:v>47.981213933576932</c:v>
                </c:pt>
                <c:pt idx="37">
                  <c:v>47.266060434035495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A4-4C53-B580-C59B4949D78E}"/>
            </c:ext>
          </c:extLst>
        </c:ser>
        <c:ser>
          <c:idx val="1"/>
          <c:order val="1"/>
          <c:tx>
            <c:v>2014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Lake!$B$5:$B$10</c:f>
              <c:numCache>
                <c:formatCode>_(* #,##0_);_(* \(#,##0\);_(* "-"??_);_(@_)</c:formatCode>
                <c:ptCount val="6"/>
                <c:pt idx="0">
                  <c:v>151</c:v>
                </c:pt>
                <c:pt idx="1">
                  <c:v>172</c:v>
                </c:pt>
                <c:pt idx="2">
                  <c:v>262</c:v>
                </c:pt>
                <c:pt idx="3">
                  <c:v>267</c:v>
                </c:pt>
                <c:pt idx="4">
                  <c:v>276</c:v>
                </c:pt>
                <c:pt idx="5">
                  <c:v>340</c:v>
                </c:pt>
              </c:numCache>
            </c:numRef>
          </c:xVal>
          <c:yVal>
            <c:numRef>
              <c:f>Lake!$C$5:$C$10</c:f>
              <c:numCache>
                <c:formatCode>General</c:formatCode>
                <c:ptCount val="6"/>
                <c:pt idx="0">
                  <c:v>76</c:v>
                </c:pt>
                <c:pt idx="1">
                  <c:v>82</c:v>
                </c:pt>
                <c:pt idx="2">
                  <c:v>73</c:v>
                </c:pt>
                <c:pt idx="3">
                  <c:v>73</c:v>
                </c:pt>
                <c:pt idx="4">
                  <c:v>68</c:v>
                </c:pt>
                <c:pt idx="5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A4-4C53-B580-C59B4949D78E}"/>
            </c:ext>
          </c:extLst>
        </c:ser>
        <c:ser>
          <c:idx val="2"/>
          <c:order val="2"/>
          <c:tx>
            <c:v>2015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Lake!$B$11:$B$76</c:f>
              <c:numCache>
                <c:formatCode>_(* #,##0_);_(* \(#,##0\);_(* "-"??_);_(@_)</c:formatCode>
                <c:ptCount val="66"/>
                <c:pt idx="0">
                  <c:v>55</c:v>
                </c:pt>
                <c:pt idx="1">
                  <c:v>93</c:v>
                </c:pt>
                <c:pt idx="2">
                  <c:v>100</c:v>
                </c:pt>
                <c:pt idx="3">
                  <c:v>114</c:v>
                </c:pt>
                <c:pt idx="4">
                  <c:v>115</c:v>
                </c:pt>
                <c:pt idx="5">
                  <c:v>121</c:v>
                </c:pt>
                <c:pt idx="6">
                  <c:v>122</c:v>
                </c:pt>
                <c:pt idx="7">
                  <c:v>128</c:v>
                </c:pt>
                <c:pt idx="8">
                  <c:v>136</c:v>
                </c:pt>
                <c:pt idx="9">
                  <c:v>141</c:v>
                </c:pt>
                <c:pt idx="10">
                  <c:v>149</c:v>
                </c:pt>
                <c:pt idx="11">
                  <c:v>153</c:v>
                </c:pt>
                <c:pt idx="12">
                  <c:v>156</c:v>
                </c:pt>
                <c:pt idx="13">
                  <c:v>157</c:v>
                </c:pt>
                <c:pt idx="14">
                  <c:v>162</c:v>
                </c:pt>
                <c:pt idx="15">
                  <c:v>163</c:v>
                </c:pt>
                <c:pt idx="16">
                  <c:v>164</c:v>
                </c:pt>
                <c:pt idx="17">
                  <c:v>170</c:v>
                </c:pt>
                <c:pt idx="18">
                  <c:v>177</c:v>
                </c:pt>
                <c:pt idx="19">
                  <c:v>178</c:v>
                </c:pt>
                <c:pt idx="20">
                  <c:v>181</c:v>
                </c:pt>
                <c:pt idx="21">
                  <c:v>183</c:v>
                </c:pt>
                <c:pt idx="22">
                  <c:v>191</c:v>
                </c:pt>
                <c:pt idx="23">
                  <c:v>198</c:v>
                </c:pt>
                <c:pt idx="24">
                  <c:v>206</c:v>
                </c:pt>
                <c:pt idx="25">
                  <c:v>219</c:v>
                </c:pt>
                <c:pt idx="26">
                  <c:v>220</c:v>
                </c:pt>
                <c:pt idx="27">
                  <c:v>223</c:v>
                </c:pt>
                <c:pt idx="28">
                  <c:v>241</c:v>
                </c:pt>
                <c:pt idx="29">
                  <c:v>245</c:v>
                </c:pt>
                <c:pt idx="30">
                  <c:v>247</c:v>
                </c:pt>
                <c:pt idx="31">
                  <c:v>256</c:v>
                </c:pt>
                <c:pt idx="32">
                  <c:v>261</c:v>
                </c:pt>
                <c:pt idx="33">
                  <c:v>267</c:v>
                </c:pt>
                <c:pt idx="34">
                  <c:v>268</c:v>
                </c:pt>
                <c:pt idx="35">
                  <c:v>282</c:v>
                </c:pt>
                <c:pt idx="36">
                  <c:v>284</c:v>
                </c:pt>
                <c:pt idx="37">
                  <c:v>289</c:v>
                </c:pt>
                <c:pt idx="38">
                  <c:v>296</c:v>
                </c:pt>
                <c:pt idx="39">
                  <c:v>300</c:v>
                </c:pt>
                <c:pt idx="40">
                  <c:v>302</c:v>
                </c:pt>
                <c:pt idx="41">
                  <c:v>311</c:v>
                </c:pt>
                <c:pt idx="42">
                  <c:v>315</c:v>
                </c:pt>
                <c:pt idx="43">
                  <c:v>318</c:v>
                </c:pt>
                <c:pt idx="44">
                  <c:v>326</c:v>
                </c:pt>
                <c:pt idx="45">
                  <c:v>347</c:v>
                </c:pt>
                <c:pt idx="46">
                  <c:v>356</c:v>
                </c:pt>
                <c:pt idx="47">
                  <c:v>2</c:v>
                </c:pt>
                <c:pt idx="48">
                  <c:v>8</c:v>
                </c:pt>
                <c:pt idx="49">
                  <c:v>15</c:v>
                </c:pt>
                <c:pt idx="50">
                  <c:v>26</c:v>
                </c:pt>
                <c:pt idx="51">
                  <c:v>43</c:v>
                </c:pt>
                <c:pt idx="52">
                  <c:v>50</c:v>
                </c:pt>
                <c:pt idx="53">
                  <c:v>58</c:v>
                </c:pt>
                <c:pt idx="54">
                  <c:v>65</c:v>
                </c:pt>
                <c:pt idx="55">
                  <c:v>71</c:v>
                </c:pt>
                <c:pt idx="56">
                  <c:v>77</c:v>
                </c:pt>
                <c:pt idx="57">
                  <c:v>85</c:v>
                </c:pt>
                <c:pt idx="58">
                  <c:v>89</c:v>
                </c:pt>
                <c:pt idx="59">
                  <c:v>92</c:v>
                </c:pt>
                <c:pt idx="60">
                  <c:v>100</c:v>
                </c:pt>
                <c:pt idx="61">
                  <c:v>106</c:v>
                </c:pt>
                <c:pt idx="62">
                  <c:v>107</c:v>
                </c:pt>
                <c:pt idx="63">
                  <c:v>184</c:v>
                </c:pt>
                <c:pt idx="64">
                  <c:v>219</c:v>
                </c:pt>
                <c:pt idx="65">
                  <c:v>247</c:v>
                </c:pt>
              </c:numCache>
            </c:numRef>
          </c:xVal>
          <c:yVal>
            <c:numRef>
              <c:f>Lake!$C$11:$C$76</c:f>
              <c:numCache>
                <c:formatCode>General</c:formatCode>
                <c:ptCount val="66"/>
                <c:pt idx="0">
                  <c:v>40</c:v>
                </c:pt>
                <c:pt idx="1">
                  <c:v>54</c:v>
                </c:pt>
                <c:pt idx="2">
                  <c:v>58</c:v>
                </c:pt>
                <c:pt idx="3">
                  <c:v>56</c:v>
                </c:pt>
                <c:pt idx="4">
                  <c:v>59</c:v>
                </c:pt>
                <c:pt idx="5">
                  <c:v>62</c:v>
                </c:pt>
                <c:pt idx="6">
                  <c:v>64</c:v>
                </c:pt>
                <c:pt idx="7">
                  <c:v>75</c:v>
                </c:pt>
                <c:pt idx="8">
                  <c:v>75</c:v>
                </c:pt>
                <c:pt idx="9">
                  <c:v>72</c:v>
                </c:pt>
                <c:pt idx="10">
                  <c:v>81</c:v>
                </c:pt>
                <c:pt idx="11">
                  <c:v>75</c:v>
                </c:pt>
                <c:pt idx="12">
                  <c:v>79</c:v>
                </c:pt>
                <c:pt idx="13">
                  <c:v>81</c:v>
                </c:pt>
                <c:pt idx="14">
                  <c:v>83</c:v>
                </c:pt>
                <c:pt idx="15">
                  <c:v>82</c:v>
                </c:pt>
                <c:pt idx="16">
                  <c:v>79</c:v>
                </c:pt>
                <c:pt idx="17">
                  <c:v>81</c:v>
                </c:pt>
                <c:pt idx="18">
                  <c:v>82</c:v>
                </c:pt>
                <c:pt idx="19">
                  <c:v>81</c:v>
                </c:pt>
                <c:pt idx="20">
                  <c:v>77</c:v>
                </c:pt>
                <c:pt idx="21">
                  <c:v>77</c:v>
                </c:pt>
                <c:pt idx="22">
                  <c:v>82</c:v>
                </c:pt>
                <c:pt idx="23">
                  <c:v>85</c:v>
                </c:pt>
                <c:pt idx="24">
                  <c:v>85</c:v>
                </c:pt>
                <c:pt idx="25">
                  <c:v>81</c:v>
                </c:pt>
                <c:pt idx="26">
                  <c:v>82</c:v>
                </c:pt>
                <c:pt idx="27">
                  <c:v>81</c:v>
                </c:pt>
                <c:pt idx="28">
                  <c:v>79</c:v>
                </c:pt>
                <c:pt idx="29">
                  <c:v>83</c:v>
                </c:pt>
                <c:pt idx="30">
                  <c:v>79</c:v>
                </c:pt>
                <c:pt idx="31">
                  <c:v>74</c:v>
                </c:pt>
                <c:pt idx="32">
                  <c:v>75</c:v>
                </c:pt>
                <c:pt idx="33">
                  <c:v>72</c:v>
                </c:pt>
                <c:pt idx="34">
                  <c:v>71</c:v>
                </c:pt>
                <c:pt idx="35">
                  <c:v>68</c:v>
                </c:pt>
                <c:pt idx="36">
                  <c:v>69</c:v>
                </c:pt>
                <c:pt idx="37">
                  <c:v>63</c:v>
                </c:pt>
                <c:pt idx="38">
                  <c:v>60</c:v>
                </c:pt>
                <c:pt idx="39">
                  <c:v>59</c:v>
                </c:pt>
                <c:pt idx="40">
                  <c:v>61</c:v>
                </c:pt>
                <c:pt idx="41">
                  <c:v>59</c:v>
                </c:pt>
                <c:pt idx="42">
                  <c:v>58</c:v>
                </c:pt>
                <c:pt idx="43">
                  <c:v>58</c:v>
                </c:pt>
                <c:pt idx="44">
                  <c:v>54</c:v>
                </c:pt>
                <c:pt idx="45">
                  <c:v>53</c:v>
                </c:pt>
                <c:pt idx="46">
                  <c:v>52</c:v>
                </c:pt>
                <c:pt idx="47">
                  <c:v>54</c:v>
                </c:pt>
                <c:pt idx="48">
                  <c:v>51</c:v>
                </c:pt>
                <c:pt idx="49">
                  <c:v>47</c:v>
                </c:pt>
                <c:pt idx="50">
                  <c:v>44</c:v>
                </c:pt>
                <c:pt idx="51">
                  <c:v>46</c:v>
                </c:pt>
                <c:pt idx="52">
                  <c:v>44</c:v>
                </c:pt>
                <c:pt idx="53">
                  <c:v>51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62</c:v>
                </c:pt>
                <c:pt idx="58">
                  <c:v>59</c:v>
                </c:pt>
                <c:pt idx="59">
                  <c:v>58</c:v>
                </c:pt>
                <c:pt idx="60">
                  <c:v>57</c:v>
                </c:pt>
                <c:pt idx="61">
                  <c:v>62</c:v>
                </c:pt>
                <c:pt idx="62">
                  <c:v>69</c:v>
                </c:pt>
                <c:pt idx="63">
                  <c:v>84</c:v>
                </c:pt>
                <c:pt idx="64">
                  <c:v>86</c:v>
                </c:pt>
                <c:pt idx="65">
                  <c:v>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A4-4C53-B580-C59B4949D78E}"/>
            </c:ext>
          </c:extLst>
        </c:ser>
        <c:ser>
          <c:idx val="3"/>
          <c:order val="3"/>
          <c:tx>
            <c:v>2016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Lake!$B$58:$B$87</c:f>
              <c:numCache>
                <c:formatCode>_(* #,##0_);_(* \(#,##0\);_(* "-"??_);_(@_)</c:formatCode>
                <c:ptCount val="30"/>
                <c:pt idx="0">
                  <c:v>2</c:v>
                </c:pt>
                <c:pt idx="1">
                  <c:v>8</c:v>
                </c:pt>
                <c:pt idx="2">
                  <c:v>15</c:v>
                </c:pt>
                <c:pt idx="3">
                  <c:v>26</c:v>
                </c:pt>
                <c:pt idx="4">
                  <c:v>43</c:v>
                </c:pt>
                <c:pt idx="5">
                  <c:v>50</c:v>
                </c:pt>
                <c:pt idx="6">
                  <c:v>58</c:v>
                </c:pt>
                <c:pt idx="7">
                  <c:v>65</c:v>
                </c:pt>
                <c:pt idx="8">
                  <c:v>71</c:v>
                </c:pt>
                <c:pt idx="9">
                  <c:v>77</c:v>
                </c:pt>
                <c:pt idx="10">
                  <c:v>85</c:v>
                </c:pt>
                <c:pt idx="11">
                  <c:v>89</c:v>
                </c:pt>
                <c:pt idx="12">
                  <c:v>92</c:v>
                </c:pt>
                <c:pt idx="13">
                  <c:v>100</c:v>
                </c:pt>
                <c:pt idx="14">
                  <c:v>106</c:v>
                </c:pt>
                <c:pt idx="15">
                  <c:v>107</c:v>
                </c:pt>
                <c:pt idx="16">
                  <c:v>184</c:v>
                </c:pt>
                <c:pt idx="17">
                  <c:v>219</c:v>
                </c:pt>
                <c:pt idx="18">
                  <c:v>247</c:v>
                </c:pt>
                <c:pt idx="19">
                  <c:v>253</c:v>
                </c:pt>
                <c:pt idx="20">
                  <c:v>260</c:v>
                </c:pt>
                <c:pt idx="21">
                  <c:v>267</c:v>
                </c:pt>
                <c:pt idx="22">
                  <c:v>273</c:v>
                </c:pt>
                <c:pt idx="23">
                  <c:v>281</c:v>
                </c:pt>
                <c:pt idx="24">
                  <c:v>288</c:v>
                </c:pt>
                <c:pt idx="25">
                  <c:v>297</c:v>
                </c:pt>
                <c:pt idx="26">
                  <c:v>302</c:v>
                </c:pt>
                <c:pt idx="27">
                  <c:v>16</c:v>
                </c:pt>
                <c:pt idx="28">
                  <c:v>21</c:v>
                </c:pt>
                <c:pt idx="29">
                  <c:v>27</c:v>
                </c:pt>
              </c:numCache>
            </c:numRef>
          </c:xVal>
          <c:yVal>
            <c:numRef>
              <c:f>Lake!$C$58:$C$87</c:f>
              <c:numCache>
                <c:formatCode>General</c:formatCode>
                <c:ptCount val="30"/>
                <c:pt idx="0">
                  <c:v>54</c:v>
                </c:pt>
                <c:pt idx="1">
                  <c:v>51</c:v>
                </c:pt>
                <c:pt idx="2">
                  <c:v>47</c:v>
                </c:pt>
                <c:pt idx="3">
                  <c:v>44</c:v>
                </c:pt>
                <c:pt idx="4">
                  <c:v>46</c:v>
                </c:pt>
                <c:pt idx="5">
                  <c:v>44</c:v>
                </c:pt>
                <c:pt idx="6">
                  <c:v>51</c:v>
                </c:pt>
                <c:pt idx="7">
                  <c:v>53</c:v>
                </c:pt>
                <c:pt idx="8">
                  <c:v>54</c:v>
                </c:pt>
                <c:pt idx="9">
                  <c:v>55</c:v>
                </c:pt>
                <c:pt idx="10">
                  <c:v>62</c:v>
                </c:pt>
                <c:pt idx="11">
                  <c:v>59</c:v>
                </c:pt>
                <c:pt idx="12">
                  <c:v>58</c:v>
                </c:pt>
                <c:pt idx="13">
                  <c:v>57</c:v>
                </c:pt>
                <c:pt idx="14">
                  <c:v>62</c:v>
                </c:pt>
                <c:pt idx="15">
                  <c:v>69</c:v>
                </c:pt>
                <c:pt idx="16">
                  <c:v>84</c:v>
                </c:pt>
                <c:pt idx="17">
                  <c:v>86</c:v>
                </c:pt>
                <c:pt idx="18">
                  <c:v>79</c:v>
                </c:pt>
                <c:pt idx="19">
                  <c:v>79</c:v>
                </c:pt>
                <c:pt idx="20">
                  <c:v>78</c:v>
                </c:pt>
                <c:pt idx="21">
                  <c:v>81</c:v>
                </c:pt>
                <c:pt idx="22">
                  <c:v>73</c:v>
                </c:pt>
                <c:pt idx="23">
                  <c:v>71</c:v>
                </c:pt>
                <c:pt idx="24">
                  <c:v>66</c:v>
                </c:pt>
                <c:pt idx="25">
                  <c:v>65</c:v>
                </c:pt>
                <c:pt idx="26">
                  <c:v>65</c:v>
                </c:pt>
                <c:pt idx="27">
                  <c:v>51</c:v>
                </c:pt>
                <c:pt idx="28">
                  <c:v>49</c:v>
                </c:pt>
                <c:pt idx="29">
                  <c:v>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A4-4C53-B580-C59B4949D78E}"/>
            </c:ext>
          </c:extLst>
        </c:ser>
        <c:ser>
          <c:idx val="4"/>
          <c:order val="4"/>
          <c:tx>
            <c:v>2017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Lake!$B$85:$B$133</c:f>
              <c:numCache>
                <c:formatCode>_(* #,##0_);_(* \(#,##0\);_(* "-"??_);_(@_)</c:formatCode>
                <c:ptCount val="49"/>
                <c:pt idx="0">
                  <c:v>16</c:v>
                </c:pt>
                <c:pt idx="1">
                  <c:v>21</c:v>
                </c:pt>
                <c:pt idx="2">
                  <c:v>27</c:v>
                </c:pt>
                <c:pt idx="3">
                  <c:v>28</c:v>
                </c:pt>
                <c:pt idx="4">
                  <c:v>99</c:v>
                </c:pt>
                <c:pt idx="5">
                  <c:v>101</c:v>
                </c:pt>
                <c:pt idx="6">
                  <c:v>105</c:v>
                </c:pt>
                <c:pt idx="7">
                  <c:v>112</c:v>
                </c:pt>
                <c:pt idx="8">
                  <c:v>119</c:v>
                </c:pt>
                <c:pt idx="9">
                  <c:v>120</c:v>
                </c:pt>
                <c:pt idx="10">
                  <c:v>127</c:v>
                </c:pt>
                <c:pt idx="11">
                  <c:v>130</c:v>
                </c:pt>
                <c:pt idx="12">
                  <c:v>146</c:v>
                </c:pt>
                <c:pt idx="13">
                  <c:v>149</c:v>
                </c:pt>
                <c:pt idx="14">
                  <c:v>154</c:v>
                </c:pt>
                <c:pt idx="15">
                  <c:v>157</c:v>
                </c:pt>
                <c:pt idx="16">
                  <c:v>161</c:v>
                </c:pt>
                <c:pt idx="17">
                  <c:v>163</c:v>
                </c:pt>
                <c:pt idx="18">
                  <c:v>165</c:v>
                </c:pt>
                <c:pt idx="19">
                  <c:v>172</c:v>
                </c:pt>
                <c:pt idx="20">
                  <c:v>175</c:v>
                </c:pt>
                <c:pt idx="21">
                  <c:v>182</c:v>
                </c:pt>
                <c:pt idx="22">
                  <c:v>183</c:v>
                </c:pt>
                <c:pt idx="23">
                  <c:v>184</c:v>
                </c:pt>
                <c:pt idx="24">
                  <c:v>185</c:v>
                </c:pt>
                <c:pt idx="25">
                  <c:v>191</c:v>
                </c:pt>
                <c:pt idx="26">
                  <c:v>195</c:v>
                </c:pt>
                <c:pt idx="27">
                  <c:v>197</c:v>
                </c:pt>
                <c:pt idx="28">
                  <c:v>198</c:v>
                </c:pt>
                <c:pt idx="29">
                  <c:v>203</c:v>
                </c:pt>
                <c:pt idx="30">
                  <c:v>205</c:v>
                </c:pt>
                <c:pt idx="31">
                  <c:v>210</c:v>
                </c:pt>
                <c:pt idx="32">
                  <c:v>216</c:v>
                </c:pt>
                <c:pt idx="33">
                  <c:v>221</c:v>
                </c:pt>
                <c:pt idx="34">
                  <c:v>235</c:v>
                </c:pt>
                <c:pt idx="35">
                  <c:v>239</c:v>
                </c:pt>
                <c:pt idx="36">
                  <c:v>246</c:v>
                </c:pt>
                <c:pt idx="37">
                  <c:v>268</c:v>
                </c:pt>
                <c:pt idx="38">
                  <c:v>272</c:v>
                </c:pt>
                <c:pt idx="39">
                  <c:v>273</c:v>
                </c:pt>
                <c:pt idx="40">
                  <c:v>274</c:v>
                </c:pt>
                <c:pt idx="41">
                  <c:v>278</c:v>
                </c:pt>
                <c:pt idx="42">
                  <c:v>279</c:v>
                </c:pt>
                <c:pt idx="43">
                  <c:v>287</c:v>
                </c:pt>
                <c:pt idx="44">
                  <c:v>289</c:v>
                </c:pt>
                <c:pt idx="45">
                  <c:v>290</c:v>
                </c:pt>
                <c:pt idx="46">
                  <c:v>291</c:v>
                </c:pt>
                <c:pt idx="47">
                  <c:v>294</c:v>
                </c:pt>
                <c:pt idx="48">
                  <c:v>300</c:v>
                </c:pt>
              </c:numCache>
            </c:numRef>
          </c:xVal>
          <c:yVal>
            <c:numRef>
              <c:f>Lake!$C$85:$C$133</c:f>
              <c:numCache>
                <c:formatCode>General</c:formatCode>
                <c:ptCount val="49"/>
                <c:pt idx="0">
                  <c:v>51</c:v>
                </c:pt>
                <c:pt idx="1">
                  <c:v>49</c:v>
                </c:pt>
                <c:pt idx="2">
                  <c:v>48</c:v>
                </c:pt>
                <c:pt idx="3">
                  <c:v>49</c:v>
                </c:pt>
                <c:pt idx="4">
                  <c:v>62</c:v>
                </c:pt>
                <c:pt idx="5">
                  <c:v>64</c:v>
                </c:pt>
                <c:pt idx="6">
                  <c:v>69</c:v>
                </c:pt>
                <c:pt idx="7">
                  <c:v>68</c:v>
                </c:pt>
                <c:pt idx="8">
                  <c:v>62</c:v>
                </c:pt>
                <c:pt idx="9">
                  <c:v>67</c:v>
                </c:pt>
                <c:pt idx="10">
                  <c:v>58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62</c:v>
                </c:pt>
                <c:pt idx="15">
                  <c:v>67</c:v>
                </c:pt>
                <c:pt idx="16">
                  <c:v>68</c:v>
                </c:pt>
                <c:pt idx="17">
                  <c:v>81</c:v>
                </c:pt>
                <c:pt idx="18">
                  <c:v>81</c:v>
                </c:pt>
                <c:pt idx="19">
                  <c:v>81</c:v>
                </c:pt>
                <c:pt idx="20">
                  <c:v>81</c:v>
                </c:pt>
                <c:pt idx="21">
                  <c:v>80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84</c:v>
                </c:pt>
                <c:pt idx="26">
                  <c:v>83</c:v>
                </c:pt>
                <c:pt idx="27">
                  <c:v>83</c:v>
                </c:pt>
                <c:pt idx="28">
                  <c:v>85</c:v>
                </c:pt>
                <c:pt idx="29">
                  <c:v>82</c:v>
                </c:pt>
                <c:pt idx="30">
                  <c:v>85</c:v>
                </c:pt>
                <c:pt idx="31">
                  <c:v>79</c:v>
                </c:pt>
                <c:pt idx="32">
                  <c:v>82</c:v>
                </c:pt>
                <c:pt idx="33">
                  <c:v>82</c:v>
                </c:pt>
                <c:pt idx="34">
                  <c:v>83</c:v>
                </c:pt>
                <c:pt idx="35">
                  <c:v>77</c:v>
                </c:pt>
                <c:pt idx="36">
                  <c:v>75</c:v>
                </c:pt>
                <c:pt idx="37">
                  <c:v>79</c:v>
                </c:pt>
                <c:pt idx="38">
                  <c:v>75</c:v>
                </c:pt>
                <c:pt idx="39">
                  <c:v>72</c:v>
                </c:pt>
                <c:pt idx="40">
                  <c:v>71</c:v>
                </c:pt>
                <c:pt idx="41">
                  <c:v>74</c:v>
                </c:pt>
                <c:pt idx="42">
                  <c:v>75</c:v>
                </c:pt>
                <c:pt idx="43">
                  <c:v>75</c:v>
                </c:pt>
                <c:pt idx="44">
                  <c:v>69</c:v>
                </c:pt>
                <c:pt idx="45">
                  <c:v>70</c:v>
                </c:pt>
                <c:pt idx="46">
                  <c:v>69</c:v>
                </c:pt>
                <c:pt idx="47">
                  <c:v>68</c:v>
                </c:pt>
                <c:pt idx="48">
                  <c:v>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DA4-4C53-B580-C59B4949D78E}"/>
            </c:ext>
          </c:extLst>
        </c:ser>
        <c:ser>
          <c:idx val="5"/>
          <c:order val="5"/>
          <c:tx>
            <c:v>2018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Lake!$B$136:$B$176</c:f>
              <c:numCache>
                <c:formatCode>_(* #,##0_);_(* \(#,##0\);_(* "-"??_);_(@_)</c:formatCode>
                <c:ptCount val="41"/>
                <c:pt idx="0">
                  <c:v>76</c:v>
                </c:pt>
                <c:pt idx="1">
                  <c:v>77</c:v>
                </c:pt>
                <c:pt idx="2">
                  <c:v>84</c:v>
                </c:pt>
                <c:pt idx="3">
                  <c:v>88</c:v>
                </c:pt>
                <c:pt idx="4">
                  <c:v>91</c:v>
                </c:pt>
                <c:pt idx="5">
                  <c:v>101</c:v>
                </c:pt>
                <c:pt idx="6">
                  <c:v>103</c:v>
                </c:pt>
                <c:pt idx="7">
                  <c:v>111</c:v>
                </c:pt>
                <c:pt idx="8">
                  <c:v>112</c:v>
                </c:pt>
                <c:pt idx="9">
                  <c:v>121</c:v>
                </c:pt>
                <c:pt idx="10">
                  <c:v>124</c:v>
                </c:pt>
                <c:pt idx="11">
                  <c:v>125</c:v>
                </c:pt>
                <c:pt idx="12">
                  <c:v>133</c:v>
                </c:pt>
                <c:pt idx="13">
                  <c:v>137</c:v>
                </c:pt>
                <c:pt idx="14">
                  <c:v>145</c:v>
                </c:pt>
                <c:pt idx="15">
                  <c:v>147</c:v>
                </c:pt>
                <c:pt idx="16">
                  <c:v>157</c:v>
                </c:pt>
                <c:pt idx="17">
                  <c:v>181</c:v>
                </c:pt>
                <c:pt idx="18">
                  <c:v>182</c:v>
                </c:pt>
                <c:pt idx="19">
                  <c:v>185</c:v>
                </c:pt>
                <c:pt idx="20">
                  <c:v>186</c:v>
                </c:pt>
                <c:pt idx="21">
                  <c:v>197</c:v>
                </c:pt>
                <c:pt idx="22">
                  <c:v>203</c:v>
                </c:pt>
                <c:pt idx="23">
                  <c:v>223</c:v>
                </c:pt>
                <c:pt idx="24">
                  <c:v>226</c:v>
                </c:pt>
                <c:pt idx="25">
                  <c:v>234</c:v>
                </c:pt>
                <c:pt idx="26">
                  <c:v>236</c:v>
                </c:pt>
                <c:pt idx="27">
                  <c:v>243</c:v>
                </c:pt>
                <c:pt idx="28">
                  <c:v>249</c:v>
                </c:pt>
                <c:pt idx="29">
                  <c:v>258</c:v>
                </c:pt>
                <c:pt idx="30">
                  <c:v>264</c:v>
                </c:pt>
                <c:pt idx="31">
                  <c:v>271</c:v>
                </c:pt>
                <c:pt idx="32">
                  <c:v>272</c:v>
                </c:pt>
                <c:pt idx="33">
                  <c:v>278</c:v>
                </c:pt>
                <c:pt idx="34">
                  <c:v>285</c:v>
                </c:pt>
                <c:pt idx="35">
                  <c:v>295</c:v>
                </c:pt>
                <c:pt idx="36">
                  <c:v>309</c:v>
                </c:pt>
                <c:pt idx="37">
                  <c:v>321</c:v>
                </c:pt>
                <c:pt idx="38">
                  <c:v>326</c:v>
                </c:pt>
                <c:pt idx="39">
                  <c:v>349</c:v>
                </c:pt>
                <c:pt idx="40">
                  <c:v>363</c:v>
                </c:pt>
              </c:numCache>
            </c:numRef>
          </c:xVal>
          <c:yVal>
            <c:numRef>
              <c:f>Lake!$C$136:$C$176</c:f>
              <c:numCache>
                <c:formatCode>General</c:formatCode>
                <c:ptCount val="41"/>
                <c:pt idx="0">
                  <c:v>48</c:v>
                </c:pt>
                <c:pt idx="1">
                  <c:v>53</c:v>
                </c:pt>
                <c:pt idx="2">
                  <c:v>49</c:v>
                </c:pt>
                <c:pt idx="3">
                  <c:v>55</c:v>
                </c:pt>
                <c:pt idx="4">
                  <c:v>56</c:v>
                </c:pt>
                <c:pt idx="5">
                  <c:v>59</c:v>
                </c:pt>
                <c:pt idx="6">
                  <c:v>65</c:v>
                </c:pt>
                <c:pt idx="7">
                  <c:v>54</c:v>
                </c:pt>
                <c:pt idx="8">
                  <c:v>58</c:v>
                </c:pt>
                <c:pt idx="9">
                  <c:v>66</c:v>
                </c:pt>
                <c:pt idx="10">
                  <c:v>63</c:v>
                </c:pt>
                <c:pt idx="11">
                  <c:v>66</c:v>
                </c:pt>
                <c:pt idx="12">
                  <c:v>75</c:v>
                </c:pt>
                <c:pt idx="13">
                  <c:v>76</c:v>
                </c:pt>
                <c:pt idx="14">
                  <c:v>75</c:v>
                </c:pt>
                <c:pt idx="15">
                  <c:v>72</c:v>
                </c:pt>
                <c:pt idx="16">
                  <c:v>67</c:v>
                </c:pt>
                <c:pt idx="17">
                  <c:v>86</c:v>
                </c:pt>
                <c:pt idx="18">
                  <c:v>81</c:v>
                </c:pt>
                <c:pt idx="19">
                  <c:v>86</c:v>
                </c:pt>
                <c:pt idx="20">
                  <c:v>83</c:v>
                </c:pt>
                <c:pt idx="21">
                  <c:v>86</c:v>
                </c:pt>
                <c:pt idx="22">
                  <c:v>81</c:v>
                </c:pt>
                <c:pt idx="23">
                  <c:v>82</c:v>
                </c:pt>
                <c:pt idx="24">
                  <c:v>84</c:v>
                </c:pt>
                <c:pt idx="25">
                  <c:v>81</c:v>
                </c:pt>
                <c:pt idx="26">
                  <c:v>81</c:v>
                </c:pt>
                <c:pt idx="27">
                  <c:v>83</c:v>
                </c:pt>
                <c:pt idx="28">
                  <c:v>85</c:v>
                </c:pt>
                <c:pt idx="29">
                  <c:v>79</c:v>
                </c:pt>
                <c:pt idx="30">
                  <c:v>80</c:v>
                </c:pt>
                <c:pt idx="31">
                  <c:v>74</c:v>
                </c:pt>
                <c:pt idx="32">
                  <c:v>75</c:v>
                </c:pt>
                <c:pt idx="33">
                  <c:v>77</c:v>
                </c:pt>
                <c:pt idx="34">
                  <c:v>70</c:v>
                </c:pt>
                <c:pt idx="35">
                  <c:v>60</c:v>
                </c:pt>
                <c:pt idx="36">
                  <c:v>55</c:v>
                </c:pt>
                <c:pt idx="37">
                  <c:v>55</c:v>
                </c:pt>
                <c:pt idx="38">
                  <c:v>53</c:v>
                </c:pt>
                <c:pt idx="39">
                  <c:v>50</c:v>
                </c:pt>
                <c:pt idx="4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DA4-4C53-B580-C59B4949D78E}"/>
            </c:ext>
          </c:extLst>
        </c:ser>
        <c:ser>
          <c:idx val="6"/>
          <c:order val="6"/>
          <c:tx>
            <c:v>2019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xVal>
            <c:numRef>
              <c:f>Lake!$B$177:$B$230</c:f>
              <c:numCache>
                <c:formatCode>_(* #,##0_);_(* \(#,##0\);_(* "-"??_);_(@_)</c:formatCode>
                <c:ptCount val="54"/>
                <c:pt idx="0">
                  <c:v>6</c:v>
                </c:pt>
                <c:pt idx="1">
                  <c:v>19</c:v>
                </c:pt>
                <c:pt idx="2">
                  <c:v>26</c:v>
                </c:pt>
                <c:pt idx="3">
                  <c:v>34</c:v>
                </c:pt>
                <c:pt idx="4">
                  <c:v>61</c:v>
                </c:pt>
                <c:pt idx="5">
                  <c:v>68</c:v>
                </c:pt>
                <c:pt idx="6">
                  <c:v>72</c:v>
                </c:pt>
                <c:pt idx="7">
                  <c:v>83</c:v>
                </c:pt>
                <c:pt idx="8">
                  <c:v>86</c:v>
                </c:pt>
                <c:pt idx="9">
                  <c:v>95</c:v>
                </c:pt>
                <c:pt idx="10">
                  <c:v>96</c:v>
                </c:pt>
                <c:pt idx="11">
                  <c:v>107</c:v>
                </c:pt>
                <c:pt idx="12">
                  <c:v>117</c:v>
                </c:pt>
                <c:pt idx="13">
                  <c:v>124</c:v>
                </c:pt>
                <c:pt idx="14">
                  <c:v>127</c:v>
                </c:pt>
                <c:pt idx="15">
                  <c:v>131</c:v>
                </c:pt>
                <c:pt idx="16">
                  <c:v>138</c:v>
                </c:pt>
                <c:pt idx="17">
                  <c:v>139</c:v>
                </c:pt>
                <c:pt idx="18">
                  <c:v>143</c:v>
                </c:pt>
                <c:pt idx="19">
                  <c:v>153</c:v>
                </c:pt>
                <c:pt idx="20">
                  <c:v>159</c:v>
                </c:pt>
                <c:pt idx="21">
                  <c:v>162</c:v>
                </c:pt>
                <c:pt idx="22">
                  <c:v>166</c:v>
                </c:pt>
                <c:pt idx="23">
                  <c:v>174</c:v>
                </c:pt>
                <c:pt idx="24">
                  <c:v>179</c:v>
                </c:pt>
                <c:pt idx="25">
                  <c:v>186</c:v>
                </c:pt>
                <c:pt idx="26">
                  <c:v>186</c:v>
                </c:pt>
                <c:pt idx="27">
                  <c:v>186</c:v>
                </c:pt>
                <c:pt idx="28">
                  <c:v>186</c:v>
                </c:pt>
                <c:pt idx="29">
                  <c:v>197</c:v>
                </c:pt>
                <c:pt idx="30">
                  <c:v>200</c:v>
                </c:pt>
                <c:pt idx="31">
                  <c:v>209</c:v>
                </c:pt>
                <c:pt idx="32">
                  <c:v>209</c:v>
                </c:pt>
                <c:pt idx="33">
                  <c:v>223</c:v>
                </c:pt>
                <c:pt idx="34">
                  <c:v>227</c:v>
                </c:pt>
                <c:pt idx="35">
                  <c:v>228</c:v>
                </c:pt>
                <c:pt idx="36">
                  <c:v>233</c:v>
                </c:pt>
                <c:pt idx="37">
                  <c:v>245</c:v>
                </c:pt>
                <c:pt idx="38">
                  <c:v>262</c:v>
                </c:pt>
                <c:pt idx="39">
                  <c:v>263</c:v>
                </c:pt>
                <c:pt idx="40">
                  <c:v>271</c:v>
                </c:pt>
                <c:pt idx="41">
                  <c:v>278</c:v>
                </c:pt>
                <c:pt idx="42">
                  <c:v>284</c:v>
                </c:pt>
                <c:pt idx="43">
                  <c:v>291</c:v>
                </c:pt>
                <c:pt idx="44">
                  <c:v>302</c:v>
                </c:pt>
                <c:pt idx="45">
                  <c:v>305</c:v>
                </c:pt>
                <c:pt idx="46">
                  <c:v>314</c:v>
                </c:pt>
                <c:pt idx="47">
                  <c:v>321</c:v>
                </c:pt>
                <c:pt idx="48">
                  <c:v>332</c:v>
                </c:pt>
                <c:pt idx="49">
                  <c:v>341</c:v>
                </c:pt>
                <c:pt idx="50">
                  <c:v>349</c:v>
                </c:pt>
                <c:pt idx="51">
                  <c:v>354</c:v>
                </c:pt>
                <c:pt idx="52">
                  <c:v>358</c:v>
                </c:pt>
                <c:pt idx="53">
                  <c:v>363</c:v>
                </c:pt>
              </c:numCache>
            </c:numRef>
          </c:xVal>
          <c:yVal>
            <c:numRef>
              <c:f>Lake!$C$177:$C$230</c:f>
              <c:numCache>
                <c:formatCode>General</c:formatCode>
                <c:ptCount val="54"/>
                <c:pt idx="0">
                  <c:v>53</c:v>
                </c:pt>
                <c:pt idx="1">
                  <c:v>47</c:v>
                </c:pt>
                <c:pt idx="2">
                  <c:v>46</c:v>
                </c:pt>
                <c:pt idx="3">
                  <c:v>47</c:v>
                </c:pt>
                <c:pt idx="4">
                  <c:v>51</c:v>
                </c:pt>
                <c:pt idx="5">
                  <c:v>49</c:v>
                </c:pt>
                <c:pt idx="6">
                  <c:v>49</c:v>
                </c:pt>
                <c:pt idx="7">
                  <c:v>53</c:v>
                </c:pt>
                <c:pt idx="8">
                  <c:v>53</c:v>
                </c:pt>
                <c:pt idx="9">
                  <c:v>58</c:v>
                </c:pt>
                <c:pt idx="10">
                  <c:v>57</c:v>
                </c:pt>
                <c:pt idx="11">
                  <c:v>66</c:v>
                </c:pt>
                <c:pt idx="12">
                  <c:v>59</c:v>
                </c:pt>
                <c:pt idx="13">
                  <c:v>72</c:v>
                </c:pt>
                <c:pt idx="14">
                  <c:v>69</c:v>
                </c:pt>
                <c:pt idx="15">
                  <c:v>72</c:v>
                </c:pt>
                <c:pt idx="16">
                  <c:v>68</c:v>
                </c:pt>
                <c:pt idx="17">
                  <c:v>73</c:v>
                </c:pt>
                <c:pt idx="18">
                  <c:v>77</c:v>
                </c:pt>
                <c:pt idx="19">
                  <c:v>75</c:v>
                </c:pt>
                <c:pt idx="20">
                  <c:v>79</c:v>
                </c:pt>
                <c:pt idx="21">
                  <c:v>79</c:v>
                </c:pt>
                <c:pt idx="22">
                  <c:v>67</c:v>
                </c:pt>
                <c:pt idx="23">
                  <c:v>76</c:v>
                </c:pt>
                <c:pt idx="24">
                  <c:v>75</c:v>
                </c:pt>
                <c:pt idx="25">
                  <c:v>80</c:v>
                </c:pt>
                <c:pt idx="26">
                  <c:v>81</c:v>
                </c:pt>
                <c:pt idx="27">
                  <c:v>85</c:v>
                </c:pt>
                <c:pt idx="28">
                  <c:v>87</c:v>
                </c:pt>
                <c:pt idx="29">
                  <c:v>85</c:v>
                </c:pt>
                <c:pt idx="30">
                  <c:v>86</c:v>
                </c:pt>
                <c:pt idx="31">
                  <c:v>83</c:v>
                </c:pt>
                <c:pt idx="32">
                  <c:v>81</c:v>
                </c:pt>
                <c:pt idx="33">
                  <c:v>82</c:v>
                </c:pt>
                <c:pt idx="34">
                  <c:v>83</c:v>
                </c:pt>
                <c:pt idx="35">
                  <c:v>82</c:v>
                </c:pt>
                <c:pt idx="36">
                  <c:v>84</c:v>
                </c:pt>
                <c:pt idx="37">
                  <c:v>77</c:v>
                </c:pt>
                <c:pt idx="38">
                  <c:v>77</c:v>
                </c:pt>
                <c:pt idx="39">
                  <c:v>78</c:v>
                </c:pt>
                <c:pt idx="40">
                  <c:v>77</c:v>
                </c:pt>
                <c:pt idx="41">
                  <c:v>75</c:v>
                </c:pt>
                <c:pt idx="42">
                  <c:v>74</c:v>
                </c:pt>
                <c:pt idx="43">
                  <c:v>67</c:v>
                </c:pt>
                <c:pt idx="44">
                  <c:v>66</c:v>
                </c:pt>
                <c:pt idx="45">
                  <c:v>62</c:v>
                </c:pt>
                <c:pt idx="46">
                  <c:v>59</c:v>
                </c:pt>
                <c:pt idx="47">
                  <c:v>55</c:v>
                </c:pt>
                <c:pt idx="48">
                  <c:v>53</c:v>
                </c:pt>
                <c:pt idx="49">
                  <c:v>52</c:v>
                </c:pt>
                <c:pt idx="50">
                  <c:v>54</c:v>
                </c:pt>
                <c:pt idx="51">
                  <c:v>51</c:v>
                </c:pt>
                <c:pt idx="52">
                  <c:v>53</c:v>
                </c:pt>
                <c:pt idx="53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DA4-4C53-B580-C59B4949D78E}"/>
            </c:ext>
          </c:extLst>
        </c:ser>
        <c:ser>
          <c:idx val="7"/>
          <c:order val="7"/>
          <c:tx>
            <c:v>2020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Lake!$B$231:$B$293</c:f>
              <c:numCache>
                <c:formatCode>_(* #,##0_);_(* \(#,##0\);_(* "-"??_);_(@_)</c:formatCode>
                <c:ptCount val="63"/>
                <c:pt idx="0">
                  <c:v>11</c:v>
                </c:pt>
                <c:pt idx="1">
                  <c:v>34</c:v>
                </c:pt>
                <c:pt idx="2">
                  <c:v>39</c:v>
                </c:pt>
                <c:pt idx="3">
                  <c:v>46</c:v>
                </c:pt>
                <c:pt idx="4">
                  <c:v>53</c:v>
                </c:pt>
                <c:pt idx="5">
                  <c:v>68</c:v>
                </c:pt>
                <c:pt idx="6">
                  <c:v>80</c:v>
                </c:pt>
                <c:pt idx="7">
                  <c:v>86</c:v>
                </c:pt>
                <c:pt idx="8">
                  <c:v>88</c:v>
                </c:pt>
                <c:pt idx="9">
                  <c:v>90</c:v>
                </c:pt>
                <c:pt idx="10">
                  <c:v>93</c:v>
                </c:pt>
                <c:pt idx="11">
                  <c:v>97</c:v>
                </c:pt>
                <c:pt idx="12">
                  <c:v>102</c:v>
                </c:pt>
                <c:pt idx="13">
                  <c:v>110</c:v>
                </c:pt>
                <c:pt idx="14">
                  <c:v>113</c:v>
                </c:pt>
                <c:pt idx="15">
                  <c:v>116</c:v>
                </c:pt>
                <c:pt idx="16">
                  <c:v>118</c:v>
                </c:pt>
                <c:pt idx="17">
                  <c:v>123</c:v>
                </c:pt>
                <c:pt idx="18">
                  <c:v>125</c:v>
                </c:pt>
                <c:pt idx="19">
                  <c:v>130</c:v>
                </c:pt>
                <c:pt idx="20">
                  <c:v>135</c:v>
                </c:pt>
                <c:pt idx="21">
                  <c:v>138</c:v>
                </c:pt>
                <c:pt idx="22">
                  <c:v>144</c:v>
                </c:pt>
                <c:pt idx="23">
                  <c:v>146</c:v>
                </c:pt>
                <c:pt idx="24">
                  <c:v>147</c:v>
                </c:pt>
                <c:pt idx="25">
                  <c:v>152</c:v>
                </c:pt>
                <c:pt idx="26">
                  <c:v>158</c:v>
                </c:pt>
                <c:pt idx="27">
                  <c:v>160</c:v>
                </c:pt>
                <c:pt idx="28">
                  <c:v>162</c:v>
                </c:pt>
                <c:pt idx="29">
                  <c:v>166</c:v>
                </c:pt>
                <c:pt idx="30">
                  <c:v>167</c:v>
                </c:pt>
                <c:pt idx="31">
                  <c:v>172</c:v>
                </c:pt>
                <c:pt idx="32">
                  <c:v>178</c:v>
                </c:pt>
                <c:pt idx="33">
                  <c:v>179</c:v>
                </c:pt>
                <c:pt idx="34">
                  <c:v>183</c:v>
                </c:pt>
                <c:pt idx="35">
                  <c:v>186</c:v>
                </c:pt>
                <c:pt idx="36">
                  <c:v>186</c:v>
                </c:pt>
                <c:pt idx="37">
                  <c:v>187</c:v>
                </c:pt>
                <c:pt idx="38">
                  <c:v>191</c:v>
                </c:pt>
                <c:pt idx="39">
                  <c:v>196</c:v>
                </c:pt>
                <c:pt idx="40">
                  <c:v>198</c:v>
                </c:pt>
                <c:pt idx="41">
                  <c:v>202</c:v>
                </c:pt>
                <c:pt idx="42">
                  <c:v>203</c:v>
                </c:pt>
                <c:pt idx="43">
                  <c:v>209</c:v>
                </c:pt>
                <c:pt idx="44">
                  <c:v>217</c:v>
                </c:pt>
                <c:pt idx="45">
                  <c:v>221</c:v>
                </c:pt>
                <c:pt idx="46">
                  <c:v>222</c:v>
                </c:pt>
                <c:pt idx="47">
                  <c:v>231</c:v>
                </c:pt>
                <c:pt idx="48">
                  <c:v>234</c:v>
                </c:pt>
                <c:pt idx="49">
                  <c:v>246</c:v>
                </c:pt>
                <c:pt idx="50">
                  <c:v>249</c:v>
                </c:pt>
                <c:pt idx="51">
                  <c:v>255</c:v>
                </c:pt>
                <c:pt idx="52">
                  <c:v>259</c:v>
                </c:pt>
                <c:pt idx="53">
                  <c:v>262</c:v>
                </c:pt>
                <c:pt idx="54">
                  <c:v>271</c:v>
                </c:pt>
                <c:pt idx="55">
                  <c:v>276</c:v>
                </c:pt>
                <c:pt idx="56">
                  <c:v>290</c:v>
                </c:pt>
                <c:pt idx="57">
                  <c:v>300</c:v>
                </c:pt>
                <c:pt idx="58">
                  <c:v>308</c:v>
                </c:pt>
                <c:pt idx="59">
                  <c:v>314</c:v>
                </c:pt>
                <c:pt idx="60">
                  <c:v>319</c:v>
                </c:pt>
                <c:pt idx="61">
                  <c:v>338</c:v>
                </c:pt>
                <c:pt idx="62">
                  <c:v>346</c:v>
                </c:pt>
              </c:numCache>
            </c:numRef>
          </c:xVal>
          <c:yVal>
            <c:numRef>
              <c:f>Lake!$C$231:$C$293</c:f>
              <c:numCache>
                <c:formatCode>General</c:formatCode>
                <c:ptCount val="63"/>
                <c:pt idx="0">
                  <c:v>50</c:v>
                </c:pt>
                <c:pt idx="1">
                  <c:v>47</c:v>
                </c:pt>
                <c:pt idx="2">
                  <c:v>48</c:v>
                </c:pt>
                <c:pt idx="3">
                  <c:v>51</c:v>
                </c:pt>
                <c:pt idx="4">
                  <c:v>51</c:v>
                </c:pt>
                <c:pt idx="5">
                  <c:v>52</c:v>
                </c:pt>
                <c:pt idx="6">
                  <c:v>52</c:v>
                </c:pt>
                <c:pt idx="7">
                  <c:v>61</c:v>
                </c:pt>
                <c:pt idx="8">
                  <c:v>57</c:v>
                </c:pt>
                <c:pt idx="9">
                  <c:v>57</c:v>
                </c:pt>
                <c:pt idx="10">
                  <c:v>55</c:v>
                </c:pt>
                <c:pt idx="11">
                  <c:v>56</c:v>
                </c:pt>
                <c:pt idx="12">
                  <c:v>56</c:v>
                </c:pt>
                <c:pt idx="13">
                  <c:v>63</c:v>
                </c:pt>
                <c:pt idx="14">
                  <c:v>60</c:v>
                </c:pt>
                <c:pt idx="15">
                  <c:v>54</c:v>
                </c:pt>
                <c:pt idx="16">
                  <c:v>56</c:v>
                </c:pt>
                <c:pt idx="17">
                  <c:v>62</c:v>
                </c:pt>
                <c:pt idx="18">
                  <c:v>65</c:v>
                </c:pt>
                <c:pt idx="19">
                  <c:v>59</c:v>
                </c:pt>
                <c:pt idx="20">
                  <c:v>62</c:v>
                </c:pt>
                <c:pt idx="21">
                  <c:v>64</c:v>
                </c:pt>
                <c:pt idx="22">
                  <c:v>57</c:v>
                </c:pt>
                <c:pt idx="23">
                  <c:v>61</c:v>
                </c:pt>
                <c:pt idx="24">
                  <c:v>60</c:v>
                </c:pt>
                <c:pt idx="25">
                  <c:v>63</c:v>
                </c:pt>
                <c:pt idx="26">
                  <c:v>69</c:v>
                </c:pt>
                <c:pt idx="27">
                  <c:v>77</c:v>
                </c:pt>
                <c:pt idx="28">
                  <c:v>77</c:v>
                </c:pt>
                <c:pt idx="29">
                  <c:v>74</c:v>
                </c:pt>
                <c:pt idx="30">
                  <c:v>74</c:v>
                </c:pt>
                <c:pt idx="31">
                  <c:v>75</c:v>
                </c:pt>
                <c:pt idx="32">
                  <c:v>79</c:v>
                </c:pt>
                <c:pt idx="33">
                  <c:v>77</c:v>
                </c:pt>
                <c:pt idx="34">
                  <c:v>80</c:v>
                </c:pt>
                <c:pt idx="35">
                  <c:v>78</c:v>
                </c:pt>
                <c:pt idx="36">
                  <c:v>81</c:v>
                </c:pt>
                <c:pt idx="37">
                  <c:v>81</c:v>
                </c:pt>
                <c:pt idx="38">
                  <c:v>84</c:v>
                </c:pt>
                <c:pt idx="39">
                  <c:v>84</c:v>
                </c:pt>
                <c:pt idx="40">
                  <c:v>86</c:v>
                </c:pt>
                <c:pt idx="41">
                  <c:v>90</c:v>
                </c:pt>
                <c:pt idx="42">
                  <c:v>89</c:v>
                </c:pt>
                <c:pt idx="43">
                  <c:v>87</c:v>
                </c:pt>
                <c:pt idx="44">
                  <c:v>83</c:v>
                </c:pt>
                <c:pt idx="45">
                  <c:v>84</c:v>
                </c:pt>
                <c:pt idx="46">
                  <c:v>84</c:v>
                </c:pt>
                <c:pt idx="47">
                  <c:v>83</c:v>
                </c:pt>
                <c:pt idx="48">
                  <c:v>83</c:v>
                </c:pt>
                <c:pt idx="49">
                  <c:v>82</c:v>
                </c:pt>
                <c:pt idx="50">
                  <c:v>81</c:v>
                </c:pt>
                <c:pt idx="51">
                  <c:v>86</c:v>
                </c:pt>
                <c:pt idx="52">
                  <c:v>78</c:v>
                </c:pt>
                <c:pt idx="53">
                  <c:v>75</c:v>
                </c:pt>
                <c:pt idx="54">
                  <c:v>73</c:v>
                </c:pt>
                <c:pt idx="55">
                  <c:v>67</c:v>
                </c:pt>
                <c:pt idx="56">
                  <c:v>64</c:v>
                </c:pt>
                <c:pt idx="57">
                  <c:v>68</c:v>
                </c:pt>
                <c:pt idx="58">
                  <c:v>61</c:v>
                </c:pt>
                <c:pt idx="59">
                  <c:v>61</c:v>
                </c:pt>
                <c:pt idx="60">
                  <c:v>62</c:v>
                </c:pt>
                <c:pt idx="61">
                  <c:v>54</c:v>
                </c:pt>
                <c:pt idx="62">
                  <c:v>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DA4-4C53-B580-C59B4949D78E}"/>
            </c:ext>
          </c:extLst>
        </c:ser>
        <c:ser>
          <c:idx val="8"/>
          <c:order val="8"/>
          <c:tx>
            <c:v>2021</c:v>
          </c:tx>
          <c:spPr>
            <a:ln w="1905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3">
                  <a:lumMod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Lake!$B$294:$B$331</c:f>
              <c:numCache>
                <c:formatCode>_(* #,##0_);_(* \(#,##0\);_(* "-"??_);_(@_)</c:formatCode>
                <c:ptCount val="38"/>
                <c:pt idx="0">
                  <c:v>10</c:v>
                </c:pt>
                <c:pt idx="1">
                  <c:v>22</c:v>
                </c:pt>
                <c:pt idx="2">
                  <c:v>30</c:v>
                </c:pt>
                <c:pt idx="3">
                  <c:v>39</c:v>
                </c:pt>
                <c:pt idx="4">
                  <c:v>51</c:v>
                </c:pt>
                <c:pt idx="5">
                  <c:v>62</c:v>
                </c:pt>
                <c:pt idx="6">
                  <c:v>65</c:v>
                </c:pt>
                <c:pt idx="7">
                  <c:v>72</c:v>
                </c:pt>
                <c:pt idx="8">
                  <c:v>79</c:v>
                </c:pt>
                <c:pt idx="9">
                  <c:v>89</c:v>
                </c:pt>
                <c:pt idx="10">
                  <c:v>94</c:v>
                </c:pt>
                <c:pt idx="11">
                  <c:v>96</c:v>
                </c:pt>
                <c:pt idx="12">
                  <c:v>104</c:v>
                </c:pt>
                <c:pt idx="13">
                  <c:v>107</c:v>
                </c:pt>
                <c:pt idx="14">
                  <c:v>110</c:v>
                </c:pt>
                <c:pt idx="15">
                  <c:v>116</c:v>
                </c:pt>
                <c:pt idx="16">
                  <c:v>117</c:v>
                </c:pt>
                <c:pt idx="17">
                  <c:v>131</c:v>
                </c:pt>
                <c:pt idx="18">
                  <c:v>142</c:v>
                </c:pt>
                <c:pt idx="19">
                  <c:v>143</c:v>
                </c:pt>
                <c:pt idx="20">
                  <c:v>156</c:v>
                </c:pt>
                <c:pt idx="21">
                  <c:v>164</c:v>
                </c:pt>
                <c:pt idx="22">
                  <c:v>166</c:v>
                </c:pt>
                <c:pt idx="23">
                  <c:v>184</c:v>
                </c:pt>
                <c:pt idx="24">
                  <c:v>187</c:v>
                </c:pt>
                <c:pt idx="25">
                  <c:v>192</c:v>
                </c:pt>
                <c:pt idx="26">
                  <c:v>202</c:v>
                </c:pt>
                <c:pt idx="27">
                  <c:v>247</c:v>
                </c:pt>
                <c:pt idx="28">
                  <c:v>253</c:v>
                </c:pt>
                <c:pt idx="29">
                  <c:v>260</c:v>
                </c:pt>
                <c:pt idx="30">
                  <c:v>260</c:v>
                </c:pt>
                <c:pt idx="31">
                  <c:v>275</c:v>
                </c:pt>
                <c:pt idx="32">
                  <c:v>282</c:v>
                </c:pt>
                <c:pt idx="33">
                  <c:v>311</c:v>
                </c:pt>
                <c:pt idx="34">
                  <c:v>324</c:v>
                </c:pt>
                <c:pt idx="35">
                  <c:v>337</c:v>
                </c:pt>
                <c:pt idx="36">
                  <c:v>357</c:v>
                </c:pt>
                <c:pt idx="37">
                  <c:v>364</c:v>
                </c:pt>
              </c:numCache>
            </c:numRef>
          </c:xVal>
          <c:yVal>
            <c:numRef>
              <c:f>Lake!$C$294:$C$331</c:f>
              <c:numCache>
                <c:formatCode>General</c:formatCode>
                <c:ptCount val="38"/>
                <c:pt idx="0">
                  <c:v>48</c:v>
                </c:pt>
                <c:pt idx="1">
                  <c:v>47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51</c:v>
                </c:pt>
                <c:pt idx="6">
                  <c:v>53</c:v>
                </c:pt>
                <c:pt idx="7">
                  <c:v>54</c:v>
                </c:pt>
                <c:pt idx="8">
                  <c:v>56</c:v>
                </c:pt>
                <c:pt idx="9">
                  <c:v>56</c:v>
                </c:pt>
                <c:pt idx="10">
                  <c:v>60</c:v>
                </c:pt>
                <c:pt idx="11">
                  <c:v>65</c:v>
                </c:pt>
                <c:pt idx="12">
                  <c:v>61</c:v>
                </c:pt>
                <c:pt idx="13">
                  <c:v>57</c:v>
                </c:pt>
                <c:pt idx="14">
                  <c:v>60</c:v>
                </c:pt>
                <c:pt idx="15">
                  <c:v>67</c:v>
                </c:pt>
                <c:pt idx="16">
                  <c:v>66</c:v>
                </c:pt>
                <c:pt idx="17">
                  <c:v>64</c:v>
                </c:pt>
                <c:pt idx="18">
                  <c:v>75</c:v>
                </c:pt>
                <c:pt idx="19">
                  <c:v>75</c:v>
                </c:pt>
                <c:pt idx="20">
                  <c:v>79</c:v>
                </c:pt>
                <c:pt idx="21">
                  <c:v>78</c:v>
                </c:pt>
                <c:pt idx="22">
                  <c:v>81</c:v>
                </c:pt>
                <c:pt idx="23">
                  <c:v>81</c:v>
                </c:pt>
                <c:pt idx="24">
                  <c:v>80</c:v>
                </c:pt>
                <c:pt idx="25">
                  <c:v>83</c:v>
                </c:pt>
                <c:pt idx="26">
                  <c:v>82</c:v>
                </c:pt>
                <c:pt idx="27">
                  <c:v>76</c:v>
                </c:pt>
                <c:pt idx="28">
                  <c:v>78</c:v>
                </c:pt>
                <c:pt idx="29">
                  <c:v>80</c:v>
                </c:pt>
                <c:pt idx="30">
                  <c:v>79</c:v>
                </c:pt>
                <c:pt idx="31">
                  <c:v>75</c:v>
                </c:pt>
                <c:pt idx="32">
                  <c:v>75</c:v>
                </c:pt>
                <c:pt idx="33">
                  <c:v>60</c:v>
                </c:pt>
                <c:pt idx="34">
                  <c:v>56</c:v>
                </c:pt>
                <c:pt idx="35">
                  <c:v>54</c:v>
                </c:pt>
                <c:pt idx="36">
                  <c:v>52</c:v>
                </c:pt>
                <c:pt idx="37">
                  <c:v>52.5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AC-4944-ACB2-FEBB6E111FBE}"/>
            </c:ext>
          </c:extLst>
        </c:ser>
        <c:ser>
          <c:idx val="9"/>
          <c:order val="9"/>
          <c:tx>
            <c:v>2022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Lake!$B$332:$B$388</c:f>
              <c:numCache>
                <c:formatCode>_(* #,##0_);_(* \(#,##0\);_(* "-"??_);_(@_)</c:formatCode>
                <c:ptCount val="57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26</c:v>
                </c:pt>
                <c:pt idx="4">
                  <c:v>42</c:v>
                </c:pt>
                <c:pt idx="5">
                  <c:v>42</c:v>
                </c:pt>
                <c:pt idx="6">
                  <c:v>52</c:v>
                </c:pt>
                <c:pt idx="7">
                  <c:v>60</c:v>
                </c:pt>
                <c:pt idx="8">
                  <c:v>62</c:v>
                </c:pt>
                <c:pt idx="9">
                  <c:v>70</c:v>
                </c:pt>
                <c:pt idx="10">
                  <c:v>73</c:v>
                </c:pt>
                <c:pt idx="11">
                  <c:v>83</c:v>
                </c:pt>
                <c:pt idx="12">
                  <c:v>86</c:v>
                </c:pt>
                <c:pt idx="13">
                  <c:v>91</c:v>
                </c:pt>
                <c:pt idx="14">
                  <c:v>92</c:v>
                </c:pt>
                <c:pt idx="15">
                  <c:v>105</c:v>
                </c:pt>
                <c:pt idx="16">
                  <c:v>113</c:v>
                </c:pt>
                <c:pt idx="17">
                  <c:v>114</c:v>
                </c:pt>
                <c:pt idx="18">
                  <c:v>114</c:v>
                </c:pt>
                <c:pt idx="19">
                  <c:v>123</c:v>
                </c:pt>
                <c:pt idx="20">
                  <c:v>125</c:v>
                </c:pt>
                <c:pt idx="21">
                  <c:v>130</c:v>
                </c:pt>
                <c:pt idx="22">
                  <c:v>137</c:v>
                </c:pt>
                <c:pt idx="23">
                  <c:v>137</c:v>
                </c:pt>
                <c:pt idx="24">
                  <c:v>140</c:v>
                </c:pt>
                <c:pt idx="25">
                  <c:v>140</c:v>
                </c:pt>
                <c:pt idx="26">
                  <c:v>150</c:v>
                </c:pt>
                <c:pt idx="27">
                  <c:v>153</c:v>
                </c:pt>
                <c:pt idx="28">
                  <c:v>156</c:v>
                </c:pt>
                <c:pt idx="29">
                  <c:v>164</c:v>
                </c:pt>
                <c:pt idx="30">
                  <c:v>170</c:v>
                </c:pt>
                <c:pt idx="31">
                  <c:v>182</c:v>
                </c:pt>
                <c:pt idx="32">
                  <c:v>185</c:v>
                </c:pt>
                <c:pt idx="33">
                  <c:v>187</c:v>
                </c:pt>
                <c:pt idx="34">
                  <c:v>187</c:v>
                </c:pt>
                <c:pt idx="35">
                  <c:v>193</c:v>
                </c:pt>
                <c:pt idx="36">
                  <c:v>198</c:v>
                </c:pt>
                <c:pt idx="37">
                  <c:v>202</c:v>
                </c:pt>
                <c:pt idx="38">
                  <c:v>205</c:v>
                </c:pt>
                <c:pt idx="39">
                  <c:v>215</c:v>
                </c:pt>
                <c:pt idx="40">
                  <c:v>218</c:v>
                </c:pt>
                <c:pt idx="41">
                  <c:v>243</c:v>
                </c:pt>
                <c:pt idx="42">
                  <c:v>246</c:v>
                </c:pt>
                <c:pt idx="43">
                  <c:v>250</c:v>
                </c:pt>
                <c:pt idx="44">
                  <c:v>256</c:v>
                </c:pt>
                <c:pt idx="45">
                  <c:v>259</c:v>
                </c:pt>
                <c:pt idx="46">
                  <c:v>262</c:v>
                </c:pt>
                <c:pt idx="47">
                  <c:v>264</c:v>
                </c:pt>
                <c:pt idx="48">
                  <c:v>267</c:v>
                </c:pt>
                <c:pt idx="49">
                  <c:v>274</c:v>
                </c:pt>
                <c:pt idx="50">
                  <c:v>276</c:v>
                </c:pt>
                <c:pt idx="51">
                  <c:v>293</c:v>
                </c:pt>
                <c:pt idx="52">
                  <c:v>311</c:v>
                </c:pt>
                <c:pt idx="53">
                  <c:v>321</c:v>
                </c:pt>
                <c:pt idx="54">
                  <c:v>346</c:v>
                </c:pt>
                <c:pt idx="55">
                  <c:v>355</c:v>
                </c:pt>
                <c:pt idx="56">
                  <c:v>363</c:v>
                </c:pt>
              </c:numCache>
            </c:numRef>
          </c:xVal>
          <c:yVal>
            <c:numRef>
              <c:f>Lake!$C$332:$C$388</c:f>
              <c:numCache>
                <c:formatCode>General</c:formatCode>
                <c:ptCount val="57"/>
                <c:pt idx="0">
                  <c:v>48.5</c:v>
                </c:pt>
                <c:pt idx="1">
                  <c:v>46.9</c:v>
                </c:pt>
                <c:pt idx="2">
                  <c:v>47.8</c:v>
                </c:pt>
                <c:pt idx="3">
                  <c:v>44.2</c:v>
                </c:pt>
                <c:pt idx="4">
                  <c:v>42.8</c:v>
                </c:pt>
                <c:pt idx="5">
                  <c:v>43.5</c:v>
                </c:pt>
                <c:pt idx="6">
                  <c:v>46.7</c:v>
                </c:pt>
                <c:pt idx="7">
                  <c:v>50.1</c:v>
                </c:pt>
                <c:pt idx="8">
                  <c:v>52.1</c:v>
                </c:pt>
                <c:pt idx="9">
                  <c:v>54.6</c:v>
                </c:pt>
                <c:pt idx="10">
                  <c:v>52.1</c:v>
                </c:pt>
                <c:pt idx="11">
                  <c:v>56.4</c:v>
                </c:pt>
                <c:pt idx="12">
                  <c:v>53</c:v>
                </c:pt>
                <c:pt idx="13">
                  <c:v>53</c:v>
                </c:pt>
                <c:pt idx="14">
                  <c:v>54.3</c:v>
                </c:pt>
                <c:pt idx="15">
                  <c:v>57.2</c:v>
                </c:pt>
                <c:pt idx="16">
                  <c:v>67.400000000000006</c:v>
                </c:pt>
                <c:pt idx="17">
                  <c:v>63.6</c:v>
                </c:pt>
                <c:pt idx="18">
                  <c:v>68.5</c:v>
                </c:pt>
                <c:pt idx="19">
                  <c:v>74.099999999999994</c:v>
                </c:pt>
                <c:pt idx="20">
                  <c:v>75.2</c:v>
                </c:pt>
                <c:pt idx="21">
                  <c:v>73</c:v>
                </c:pt>
                <c:pt idx="22">
                  <c:v>71.400000000000006</c:v>
                </c:pt>
                <c:pt idx="23">
                  <c:v>75.7</c:v>
                </c:pt>
                <c:pt idx="24">
                  <c:v>78</c:v>
                </c:pt>
                <c:pt idx="25">
                  <c:v>77</c:v>
                </c:pt>
                <c:pt idx="26">
                  <c:v>76.599999999999994</c:v>
                </c:pt>
                <c:pt idx="27">
                  <c:v>77</c:v>
                </c:pt>
                <c:pt idx="28">
                  <c:v>75.2</c:v>
                </c:pt>
                <c:pt idx="29">
                  <c:v>79.7</c:v>
                </c:pt>
                <c:pt idx="30">
                  <c:v>79.3</c:v>
                </c:pt>
                <c:pt idx="31">
                  <c:v>81.3</c:v>
                </c:pt>
                <c:pt idx="32">
                  <c:v>81.5</c:v>
                </c:pt>
                <c:pt idx="33">
                  <c:v>80.900000000000006</c:v>
                </c:pt>
                <c:pt idx="34">
                  <c:v>83.3</c:v>
                </c:pt>
                <c:pt idx="35">
                  <c:v>83.4</c:v>
                </c:pt>
                <c:pt idx="36">
                  <c:v>84</c:v>
                </c:pt>
                <c:pt idx="37">
                  <c:v>84.5</c:v>
                </c:pt>
                <c:pt idx="38">
                  <c:v>84.4</c:v>
                </c:pt>
                <c:pt idx="39">
                  <c:v>83.1</c:v>
                </c:pt>
                <c:pt idx="40">
                  <c:v>83.3</c:v>
                </c:pt>
                <c:pt idx="41">
                  <c:v>78.599999999999994</c:v>
                </c:pt>
                <c:pt idx="42">
                  <c:v>78.400000000000006</c:v>
                </c:pt>
                <c:pt idx="43">
                  <c:v>78.599999999999994</c:v>
                </c:pt>
                <c:pt idx="44">
                  <c:v>72.8</c:v>
                </c:pt>
                <c:pt idx="45">
                  <c:v>71.8</c:v>
                </c:pt>
                <c:pt idx="46">
                  <c:v>72.599999999999994</c:v>
                </c:pt>
                <c:pt idx="47">
                  <c:v>73.5</c:v>
                </c:pt>
                <c:pt idx="48">
                  <c:v>70.099999999999994</c:v>
                </c:pt>
                <c:pt idx="49">
                  <c:v>63.1</c:v>
                </c:pt>
                <c:pt idx="50">
                  <c:v>62.6</c:v>
                </c:pt>
                <c:pt idx="51">
                  <c:v>59.7</c:v>
                </c:pt>
                <c:pt idx="52">
                  <c:v>61.5</c:v>
                </c:pt>
                <c:pt idx="53">
                  <c:v>55.9</c:v>
                </c:pt>
                <c:pt idx="54">
                  <c:v>52.5</c:v>
                </c:pt>
                <c:pt idx="55">
                  <c:v>50.7</c:v>
                </c:pt>
                <c:pt idx="56">
                  <c:v>47.1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AC-4944-ACB2-FEBB6E111FBE}"/>
            </c:ext>
          </c:extLst>
        </c:ser>
        <c:ser>
          <c:idx val="10"/>
          <c:order val="10"/>
          <c:tx>
            <c:v>2023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Lake!$B$389:$B$392</c:f>
              <c:numCache>
                <c:formatCode>_(* #,##0_);_(* \(#,##0\);_(* "-"??_);_(@_)</c:formatCode>
                <c:ptCount val="4"/>
                <c:pt idx="0">
                  <c:v>10</c:v>
                </c:pt>
                <c:pt idx="1">
                  <c:v>16</c:v>
                </c:pt>
                <c:pt idx="2">
                  <c:v>35</c:v>
                </c:pt>
                <c:pt idx="3">
                  <c:v>39</c:v>
                </c:pt>
              </c:numCache>
            </c:numRef>
          </c:xVal>
          <c:yVal>
            <c:numRef>
              <c:f>Lake!$C$389:$C$392</c:f>
              <c:numCache>
                <c:formatCode>General</c:formatCode>
                <c:ptCount val="4"/>
                <c:pt idx="0">
                  <c:v>46.9</c:v>
                </c:pt>
                <c:pt idx="1">
                  <c:v>45.9</c:v>
                </c:pt>
                <c:pt idx="2">
                  <c:v>48.6</c:v>
                </c:pt>
                <c:pt idx="3">
                  <c:v>46.6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AC-4944-ACB2-FEBB6E111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61304"/>
        <c:axId val="423357776"/>
      </c:scatterChart>
      <c:valAx>
        <c:axId val="42336130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  <a:r>
                  <a:rPr lang="en-US" baseline="0"/>
                  <a:t> of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57776"/>
        <c:crosses val="autoZero"/>
        <c:crossBetween val="midCat"/>
        <c:majorUnit val="30"/>
      </c:valAx>
      <c:valAx>
        <c:axId val="423357776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Surface</a:t>
                </a:r>
                <a:r>
                  <a:rPr lang="en-US" baseline="0"/>
                  <a:t> Water Temp, oF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61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438758023291974"/>
          <c:y val="0.57917825224102037"/>
          <c:w val="0.34718306185295017"/>
          <c:h val="0.25423393305542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6' Deep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716955049622588E-2"/>
          <c:y val="0.12091121255431524"/>
          <c:w val="0.87536670779875803"/>
          <c:h val="0.80346380284698093"/>
        </c:manualLayout>
      </c:layout>
      <c:scatterChart>
        <c:scatterStyle val="smoothMarker"/>
        <c:varyColors val="0"/>
        <c:ser>
          <c:idx val="0"/>
          <c:order val="0"/>
          <c:tx>
            <c:v>Model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Lake!$AB$3:$AB$40</c:f>
              <c:numCache>
                <c:formatCode>General</c:formatCode>
                <c:ptCount val="38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365</c:v>
                </c:pt>
              </c:numCache>
            </c:numRef>
          </c:xVal>
          <c:yVal>
            <c:numRef>
              <c:f>Lake!$AC$3:$AC$40</c:f>
              <c:numCache>
                <c:formatCode>_(* #,##0_);_(* \(#,##0\);_(* "-"??_);_(@_)</c:formatCode>
                <c:ptCount val="38"/>
                <c:pt idx="0">
                  <c:v>47.310220257473887</c:v>
                </c:pt>
                <c:pt idx="1">
                  <c:v>46.355151461156247</c:v>
                </c:pt>
                <c:pt idx="2">
                  <c:v>45.70331546495467</c:v>
                </c:pt>
                <c:pt idx="3">
                  <c:v>45.500690218932675</c:v>
                </c:pt>
                <c:pt idx="4">
                  <c:v>45.75326528209974</c:v>
                </c:pt>
                <c:pt idx="5">
                  <c:v>46.453574589516471</c:v>
                </c:pt>
                <c:pt idx="6">
                  <c:v>47.580917147580166</c:v>
                </c:pt>
                <c:pt idx="7">
                  <c:v>49.101968950975753</c:v>
                </c:pt>
                <c:pt idx="8">
                  <c:v>50.971768033157858</c:v>
                </c:pt>
                <c:pt idx="9">
                  <c:v>53.135043532481959</c:v>
                </c:pt>
                <c:pt idx="10">
                  <c:v>55.52784948707356</c:v>
                </c:pt>
                <c:pt idx="11">
                  <c:v>58.079455063808012</c:v>
                </c:pt>
                <c:pt idx="12">
                  <c:v>60.714435346635767</c:v>
                </c:pt>
                <c:pt idx="13">
                  <c:v>63.354900880996667</c:v>
                </c:pt>
                <c:pt idx="14">
                  <c:v>65.922800069466405</c:v>
                </c:pt>
                <c:pt idx="15">
                  <c:v>68.342226360311415</c:v>
                </c:pt>
                <c:pt idx="16">
                  <c:v>70.541662028951151</c:v>
                </c:pt>
                <c:pt idx="17">
                  <c:v>72.456092226626794</c:v>
                </c:pt>
                <c:pt idx="18">
                  <c:v>74.028926805449132</c:v>
                </c:pt>
                <c:pt idx="19">
                  <c:v>75.213673111087388</c:v>
                </c:pt>
                <c:pt idx="20">
                  <c:v>75.975310295704631</c:v>
                </c:pt>
                <c:pt idx="21">
                  <c:v>76.291324526742315</c:v>
                </c:pt>
                <c:pt idx="22">
                  <c:v>76.15237449100384</c:v>
                </c:pt>
                <c:pt idx="23">
                  <c:v>75.562567521878137</c:v>
                </c:pt>
                <c:pt idx="24">
                  <c:v>74.539338187441601</c:v>
                </c:pt>
                <c:pt idx="25">
                  <c:v>73.112932928348314</c:v>
                </c:pt>
                <c:pt idx="26">
                  <c:v>71.325515979502285</c:v>
                </c:pt>
                <c:pt idx="27">
                  <c:v>69.229923004276188</c:v>
                </c:pt>
                <c:pt idx="28">
                  <c:v>66.888099283583216</c:v>
                </c:pt>
                <c:pt idx="29">
                  <c:v>64.369268626599322</c:v>
                </c:pt>
                <c:pt idx="30">
                  <c:v>61.747887129744036</c:v>
                </c:pt>
                <c:pt idx="31">
                  <c:v>59.101442270367698</c:v>
                </c:pt>
                <c:pt idx="32">
                  <c:v>56.508162393465426</c:v>
                </c:pt>
                <c:pt idx="33">
                  <c:v>54.044704298501742</c:v>
                </c:pt>
                <c:pt idx="34">
                  <c:v>51.783887280785628</c:v>
                </c:pt>
                <c:pt idx="35">
                  <c:v>49.79254060864892</c:v>
                </c:pt>
                <c:pt idx="36">
                  <c:v>48.129528064543337</c:v>
                </c:pt>
                <c:pt idx="37">
                  <c:v>47.436930074664581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36-41EE-B78B-BDFF64F622FC}"/>
            </c:ext>
          </c:extLst>
        </c:ser>
        <c:ser>
          <c:idx val="1"/>
          <c:order val="1"/>
          <c:tx>
            <c:v>Measured 6' Deep 2014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Lake!$B$5:$B$10</c:f>
              <c:numCache>
                <c:formatCode>_(* #,##0_);_(* \(#,##0\);_(* "-"??_);_(@_)</c:formatCode>
                <c:ptCount val="6"/>
                <c:pt idx="0">
                  <c:v>151</c:v>
                </c:pt>
                <c:pt idx="1">
                  <c:v>172</c:v>
                </c:pt>
                <c:pt idx="2">
                  <c:v>262</c:v>
                </c:pt>
                <c:pt idx="3">
                  <c:v>267</c:v>
                </c:pt>
                <c:pt idx="4">
                  <c:v>276</c:v>
                </c:pt>
                <c:pt idx="5">
                  <c:v>340</c:v>
                </c:pt>
              </c:numCache>
            </c:numRef>
          </c:xVal>
          <c:yVal>
            <c:numRef>
              <c:f>Lake!$D$5:$D$10</c:f>
              <c:numCache>
                <c:formatCode>General</c:formatCode>
                <c:ptCount val="6"/>
                <c:pt idx="0">
                  <c:v>70</c:v>
                </c:pt>
                <c:pt idx="1">
                  <c:v>69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36-41EE-B78B-BDFF64F622FC}"/>
            </c:ext>
          </c:extLst>
        </c:ser>
        <c:ser>
          <c:idx val="2"/>
          <c:order val="2"/>
          <c:tx>
            <c:v>2015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Lake!$B$11:$B$57</c:f>
              <c:numCache>
                <c:formatCode>_(* #,##0_);_(* \(#,##0\);_(* "-"??_);_(@_)</c:formatCode>
                <c:ptCount val="47"/>
                <c:pt idx="0">
                  <c:v>55</c:v>
                </c:pt>
                <c:pt idx="1">
                  <c:v>93</c:v>
                </c:pt>
                <c:pt idx="2">
                  <c:v>100</c:v>
                </c:pt>
                <c:pt idx="3">
                  <c:v>114</c:v>
                </c:pt>
                <c:pt idx="4">
                  <c:v>115</c:v>
                </c:pt>
                <c:pt idx="5">
                  <c:v>121</c:v>
                </c:pt>
                <c:pt idx="6">
                  <c:v>122</c:v>
                </c:pt>
                <c:pt idx="7">
                  <c:v>128</c:v>
                </c:pt>
                <c:pt idx="8">
                  <c:v>136</c:v>
                </c:pt>
                <c:pt idx="9">
                  <c:v>141</c:v>
                </c:pt>
                <c:pt idx="10">
                  <c:v>149</c:v>
                </c:pt>
                <c:pt idx="11">
                  <c:v>153</c:v>
                </c:pt>
                <c:pt idx="12">
                  <c:v>156</c:v>
                </c:pt>
                <c:pt idx="13">
                  <c:v>157</c:v>
                </c:pt>
                <c:pt idx="14">
                  <c:v>162</c:v>
                </c:pt>
                <c:pt idx="15">
                  <c:v>163</c:v>
                </c:pt>
                <c:pt idx="16">
                  <c:v>164</c:v>
                </c:pt>
                <c:pt idx="17">
                  <c:v>170</c:v>
                </c:pt>
                <c:pt idx="18">
                  <c:v>177</c:v>
                </c:pt>
                <c:pt idx="19">
                  <c:v>178</c:v>
                </c:pt>
                <c:pt idx="20">
                  <c:v>181</c:v>
                </c:pt>
                <c:pt idx="21">
                  <c:v>183</c:v>
                </c:pt>
                <c:pt idx="22">
                  <c:v>191</c:v>
                </c:pt>
                <c:pt idx="23">
                  <c:v>198</c:v>
                </c:pt>
                <c:pt idx="24">
                  <c:v>206</c:v>
                </c:pt>
                <c:pt idx="25">
                  <c:v>219</c:v>
                </c:pt>
                <c:pt idx="26">
                  <c:v>220</c:v>
                </c:pt>
                <c:pt idx="27">
                  <c:v>223</c:v>
                </c:pt>
                <c:pt idx="28">
                  <c:v>241</c:v>
                </c:pt>
                <c:pt idx="29">
                  <c:v>245</c:v>
                </c:pt>
                <c:pt idx="30">
                  <c:v>247</c:v>
                </c:pt>
                <c:pt idx="31">
                  <c:v>256</c:v>
                </c:pt>
                <c:pt idx="32">
                  <c:v>261</c:v>
                </c:pt>
                <c:pt idx="33">
                  <c:v>267</c:v>
                </c:pt>
                <c:pt idx="34">
                  <c:v>268</c:v>
                </c:pt>
                <c:pt idx="35">
                  <c:v>282</c:v>
                </c:pt>
                <c:pt idx="36">
                  <c:v>284</c:v>
                </c:pt>
                <c:pt idx="37">
                  <c:v>289</c:v>
                </c:pt>
                <c:pt idx="38">
                  <c:v>296</c:v>
                </c:pt>
                <c:pt idx="39">
                  <c:v>300</c:v>
                </c:pt>
                <c:pt idx="40">
                  <c:v>302</c:v>
                </c:pt>
                <c:pt idx="41">
                  <c:v>311</c:v>
                </c:pt>
                <c:pt idx="42">
                  <c:v>315</c:v>
                </c:pt>
                <c:pt idx="43">
                  <c:v>318</c:v>
                </c:pt>
                <c:pt idx="44">
                  <c:v>326</c:v>
                </c:pt>
                <c:pt idx="45">
                  <c:v>347</c:v>
                </c:pt>
                <c:pt idx="46">
                  <c:v>356</c:v>
                </c:pt>
              </c:numCache>
            </c:numRef>
          </c:xVal>
          <c:yVal>
            <c:numRef>
              <c:f>Lake!$D$11:$D$57</c:f>
              <c:numCache>
                <c:formatCode>General</c:formatCode>
                <c:ptCount val="47"/>
                <c:pt idx="0">
                  <c:v>39</c:v>
                </c:pt>
                <c:pt idx="1">
                  <c:v>53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57</c:v>
                </c:pt>
                <c:pt idx="6">
                  <c:v>59</c:v>
                </c:pt>
                <c:pt idx="7">
                  <c:v>65</c:v>
                </c:pt>
                <c:pt idx="8">
                  <c:v>75</c:v>
                </c:pt>
                <c:pt idx="9">
                  <c:v>69</c:v>
                </c:pt>
                <c:pt idx="10">
                  <c:v>77</c:v>
                </c:pt>
                <c:pt idx="11">
                  <c:v>75</c:v>
                </c:pt>
                <c:pt idx="12">
                  <c:v>77</c:v>
                </c:pt>
                <c:pt idx="13">
                  <c:v>77</c:v>
                </c:pt>
                <c:pt idx="14">
                  <c:v>79</c:v>
                </c:pt>
                <c:pt idx="15">
                  <c:v>81</c:v>
                </c:pt>
                <c:pt idx="16">
                  <c:v>79</c:v>
                </c:pt>
                <c:pt idx="17">
                  <c:v>81</c:v>
                </c:pt>
                <c:pt idx="18">
                  <c:v>82</c:v>
                </c:pt>
                <c:pt idx="19">
                  <c:v>78</c:v>
                </c:pt>
                <c:pt idx="20">
                  <c:v>77</c:v>
                </c:pt>
                <c:pt idx="21">
                  <c:v>76</c:v>
                </c:pt>
                <c:pt idx="22">
                  <c:v>75</c:v>
                </c:pt>
                <c:pt idx="23">
                  <c:v>82</c:v>
                </c:pt>
                <c:pt idx="24">
                  <c:v>79</c:v>
                </c:pt>
                <c:pt idx="25">
                  <c:v>77</c:v>
                </c:pt>
                <c:pt idx="26">
                  <c:v>75</c:v>
                </c:pt>
                <c:pt idx="28">
                  <c:v>75</c:v>
                </c:pt>
                <c:pt idx="29">
                  <c:v>77</c:v>
                </c:pt>
                <c:pt idx="30">
                  <c:v>73</c:v>
                </c:pt>
                <c:pt idx="31">
                  <c:v>69</c:v>
                </c:pt>
                <c:pt idx="32">
                  <c:v>71</c:v>
                </c:pt>
                <c:pt idx="33">
                  <c:v>71</c:v>
                </c:pt>
                <c:pt idx="34">
                  <c:v>72</c:v>
                </c:pt>
                <c:pt idx="35">
                  <c:v>65</c:v>
                </c:pt>
                <c:pt idx="36">
                  <c:v>66</c:v>
                </c:pt>
                <c:pt idx="37">
                  <c:v>62</c:v>
                </c:pt>
                <c:pt idx="39">
                  <c:v>58</c:v>
                </c:pt>
                <c:pt idx="40">
                  <c:v>58</c:v>
                </c:pt>
                <c:pt idx="41">
                  <c:v>59</c:v>
                </c:pt>
                <c:pt idx="42">
                  <c:v>58</c:v>
                </c:pt>
                <c:pt idx="43">
                  <c:v>56</c:v>
                </c:pt>
                <c:pt idx="44">
                  <c:v>53</c:v>
                </c:pt>
                <c:pt idx="45">
                  <c:v>52</c:v>
                </c:pt>
                <c:pt idx="46">
                  <c:v>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36-41EE-B78B-BDFF64F622FC}"/>
            </c:ext>
          </c:extLst>
        </c:ser>
        <c:ser>
          <c:idx val="3"/>
          <c:order val="3"/>
          <c:tx>
            <c:v>2016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Lake!$B$58:$B$87</c:f>
              <c:numCache>
                <c:formatCode>_(* #,##0_);_(* \(#,##0\);_(* "-"??_);_(@_)</c:formatCode>
                <c:ptCount val="30"/>
                <c:pt idx="0">
                  <c:v>2</c:v>
                </c:pt>
                <c:pt idx="1">
                  <c:v>8</c:v>
                </c:pt>
                <c:pt idx="2">
                  <c:v>15</c:v>
                </c:pt>
                <c:pt idx="3">
                  <c:v>26</c:v>
                </c:pt>
                <c:pt idx="4">
                  <c:v>43</c:v>
                </c:pt>
                <c:pt idx="5">
                  <c:v>50</c:v>
                </c:pt>
                <c:pt idx="6">
                  <c:v>58</c:v>
                </c:pt>
                <c:pt idx="7">
                  <c:v>65</c:v>
                </c:pt>
                <c:pt idx="8">
                  <c:v>71</c:v>
                </c:pt>
                <c:pt idx="9">
                  <c:v>77</c:v>
                </c:pt>
                <c:pt idx="10">
                  <c:v>85</c:v>
                </c:pt>
                <c:pt idx="11">
                  <c:v>89</c:v>
                </c:pt>
                <c:pt idx="12">
                  <c:v>92</c:v>
                </c:pt>
                <c:pt idx="13">
                  <c:v>100</c:v>
                </c:pt>
                <c:pt idx="14">
                  <c:v>106</c:v>
                </c:pt>
                <c:pt idx="15">
                  <c:v>107</c:v>
                </c:pt>
                <c:pt idx="16">
                  <c:v>184</c:v>
                </c:pt>
                <c:pt idx="17">
                  <c:v>219</c:v>
                </c:pt>
                <c:pt idx="18">
                  <c:v>247</c:v>
                </c:pt>
                <c:pt idx="19">
                  <c:v>253</c:v>
                </c:pt>
                <c:pt idx="20">
                  <c:v>260</c:v>
                </c:pt>
                <c:pt idx="21">
                  <c:v>267</c:v>
                </c:pt>
                <c:pt idx="22">
                  <c:v>273</c:v>
                </c:pt>
                <c:pt idx="23">
                  <c:v>281</c:v>
                </c:pt>
                <c:pt idx="24">
                  <c:v>288</c:v>
                </c:pt>
                <c:pt idx="25">
                  <c:v>297</c:v>
                </c:pt>
                <c:pt idx="26">
                  <c:v>302</c:v>
                </c:pt>
                <c:pt idx="27">
                  <c:v>16</c:v>
                </c:pt>
                <c:pt idx="28">
                  <c:v>21</c:v>
                </c:pt>
                <c:pt idx="29">
                  <c:v>27</c:v>
                </c:pt>
              </c:numCache>
            </c:numRef>
          </c:xVal>
          <c:yVal>
            <c:numRef>
              <c:f>Lake!$D$58:$D$87</c:f>
              <c:numCache>
                <c:formatCode>General</c:formatCode>
                <c:ptCount val="30"/>
                <c:pt idx="0">
                  <c:v>54</c:v>
                </c:pt>
                <c:pt idx="1">
                  <c:v>51</c:v>
                </c:pt>
                <c:pt idx="2">
                  <c:v>47</c:v>
                </c:pt>
                <c:pt idx="3">
                  <c:v>44</c:v>
                </c:pt>
                <c:pt idx="4">
                  <c:v>45</c:v>
                </c:pt>
                <c:pt idx="5">
                  <c:v>43</c:v>
                </c:pt>
                <c:pt idx="6">
                  <c:v>49</c:v>
                </c:pt>
                <c:pt idx="7">
                  <c:v>47</c:v>
                </c:pt>
                <c:pt idx="8">
                  <c:v>49</c:v>
                </c:pt>
                <c:pt idx="9">
                  <c:v>52</c:v>
                </c:pt>
                <c:pt idx="10">
                  <c:v>54</c:v>
                </c:pt>
                <c:pt idx="11">
                  <c:v>59</c:v>
                </c:pt>
                <c:pt idx="12">
                  <c:v>58</c:v>
                </c:pt>
                <c:pt idx="13">
                  <c:v>55</c:v>
                </c:pt>
                <c:pt idx="14">
                  <c:v>61</c:v>
                </c:pt>
                <c:pt idx="15">
                  <c:v>61</c:v>
                </c:pt>
                <c:pt idx="16">
                  <c:v>80</c:v>
                </c:pt>
                <c:pt idx="17">
                  <c:v>79</c:v>
                </c:pt>
                <c:pt idx="18">
                  <c:v>75</c:v>
                </c:pt>
                <c:pt idx="19">
                  <c:v>74</c:v>
                </c:pt>
                <c:pt idx="20">
                  <c:v>76</c:v>
                </c:pt>
                <c:pt idx="21">
                  <c:v>77</c:v>
                </c:pt>
                <c:pt idx="22">
                  <c:v>70</c:v>
                </c:pt>
                <c:pt idx="23">
                  <c:v>69</c:v>
                </c:pt>
                <c:pt idx="24">
                  <c:v>66</c:v>
                </c:pt>
                <c:pt idx="25">
                  <c:v>63</c:v>
                </c:pt>
                <c:pt idx="26">
                  <c:v>62</c:v>
                </c:pt>
                <c:pt idx="27">
                  <c:v>48</c:v>
                </c:pt>
                <c:pt idx="28">
                  <c:v>48</c:v>
                </c:pt>
                <c:pt idx="29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36-41EE-B78B-BDFF64F622FC}"/>
            </c:ext>
          </c:extLst>
        </c:ser>
        <c:ser>
          <c:idx val="4"/>
          <c:order val="4"/>
          <c:tx>
            <c:v>2017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Lake!$B$85:$B$132</c:f>
              <c:numCache>
                <c:formatCode>_(* #,##0_);_(* \(#,##0\);_(* "-"??_);_(@_)</c:formatCode>
                <c:ptCount val="48"/>
                <c:pt idx="0">
                  <c:v>16</c:v>
                </c:pt>
                <c:pt idx="1">
                  <c:v>21</c:v>
                </c:pt>
                <c:pt idx="2">
                  <c:v>27</c:v>
                </c:pt>
                <c:pt idx="3">
                  <c:v>28</c:v>
                </c:pt>
                <c:pt idx="4">
                  <c:v>99</c:v>
                </c:pt>
                <c:pt idx="5">
                  <c:v>101</c:v>
                </c:pt>
                <c:pt idx="6">
                  <c:v>105</c:v>
                </c:pt>
                <c:pt idx="7">
                  <c:v>112</c:v>
                </c:pt>
                <c:pt idx="8">
                  <c:v>119</c:v>
                </c:pt>
                <c:pt idx="9">
                  <c:v>120</c:v>
                </c:pt>
                <c:pt idx="10">
                  <c:v>127</c:v>
                </c:pt>
                <c:pt idx="11">
                  <c:v>130</c:v>
                </c:pt>
                <c:pt idx="12">
                  <c:v>146</c:v>
                </c:pt>
                <c:pt idx="13">
                  <c:v>149</c:v>
                </c:pt>
                <c:pt idx="14">
                  <c:v>154</c:v>
                </c:pt>
                <c:pt idx="15">
                  <c:v>157</c:v>
                </c:pt>
                <c:pt idx="16">
                  <c:v>161</c:v>
                </c:pt>
                <c:pt idx="17">
                  <c:v>163</c:v>
                </c:pt>
                <c:pt idx="18">
                  <c:v>165</c:v>
                </c:pt>
                <c:pt idx="19">
                  <c:v>172</c:v>
                </c:pt>
                <c:pt idx="20">
                  <c:v>175</c:v>
                </c:pt>
                <c:pt idx="21">
                  <c:v>182</c:v>
                </c:pt>
                <c:pt idx="22">
                  <c:v>183</c:v>
                </c:pt>
                <c:pt idx="23">
                  <c:v>184</c:v>
                </c:pt>
                <c:pt idx="24">
                  <c:v>185</c:v>
                </c:pt>
                <c:pt idx="25">
                  <c:v>191</c:v>
                </c:pt>
                <c:pt idx="26">
                  <c:v>195</c:v>
                </c:pt>
                <c:pt idx="27">
                  <c:v>197</c:v>
                </c:pt>
                <c:pt idx="28">
                  <c:v>198</c:v>
                </c:pt>
                <c:pt idx="29">
                  <c:v>203</c:v>
                </c:pt>
                <c:pt idx="30">
                  <c:v>205</c:v>
                </c:pt>
                <c:pt idx="31">
                  <c:v>210</c:v>
                </c:pt>
                <c:pt idx="32">
                  <c:v>216</c:v>
                </c:pt>
                <c:pt idx="33">
                  <c:v>221</c:v>
                </c:pt>
                <c:pt idx="34">
                  <c:v>235</c:v>
                </c:pt>
                <c:pt idx="35">
                  <c:v>239</c:v>
                </c:pt>
                <c:pt idx="36">
                  <c:v>246</c:v>
                </c:pt>
                <c:pt idx="37">
                  <c:v>268</c:v>
                </c:pt>
                <c:pt idx="38">
                  <c:v>272</c:v>
                </c:pt>
                <c:pt idx="39">
                  <c:v>273</c:v>
                </c:pt>
                <c:pt idx="40">
                  <c:v>274</c:v>
                </c:pt>
                <c:pt idx="41">
                  <c:v>278</c:v>
                </c:pt>
                <c:pt idx="42">
                  <c:v>279</c:v>
                </c:pt>
                <c:pt idx="43">
                  <c:v>287</c:v>
                </c:pt>
                <c:pt idx="44">
                  <c:v>289</c:v>
                </c:pt>
                <c:pt idx="45">
                  <c:v>290</c:v>
                </c:pt>
                <c:pt idx="46">
                  <c:v>291</c:v>
                </c:pt>
                <c:pt idx="47">
                  <c:v>294</c:v>
                </c:pt>
              </c:numCache>
            </c:numRef>
          </c:xVal>
          <c:yVal>
            <c:numRef>
              <c:f>Lake!$D$85:$D$132</c:f>
              <c:numCache>
                <c:formatCode>General</c:formatCode>
                <c:ptCount val="48"/>
                <c:pt idx="0">
                  <c:v>48</c:v>
                </c:pt>
                <c:pt idx="1">
                  <c:v>48</c:v>
                </c:pt>
                <c:pt idx="2">
                  <c:v>47</c:v>
                </c:pt>
                <c:pt idx="3">
                  <c:v>48</c:v>
                </c:pt>
                <c:pt idx="4">
                  <c:v>55</c:v>
                </c:pt>
                <c:pt idx="5">
                  <c:v>57</c:v>
                </c:pt>
                <c:pt idx="6">
                  <c:v>61</c:v>
                </c:pt>
                <c:pt idx="7">
                  <c:v>67</c:v>
                </c:pt>
                <c:pt idx="8">
                  <c:v>60</c:v>
                </c:pt>
                <c:pt idx="9">
                  <c:v>62</c:v>
                </c:pt>
                <c:pt idx="10">
                  <c:v>57</c:v>
                </c:pt>
                <c:pt idx="11">
                  <c:v>57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60</c:v>
                </c:pt>
                <c:pt idx="16">
                  <c:v>62</c:v>
                </c:pt>
                <c:pt idx="17">
                  <c:v>68</c:v>
                </c:pt>
                <c:pt idx="18">
                  <c:v>63</c:v>
                </c:pt>
                <c:pt idx="19">
                  <c:v>70</c:v>
                </c:pt>
                <c:pt idx="20">
                  <c:v>76</c:v>
                </c:pt>
                <c:pt idx="21">
                  <c:v>73</c:v>
                </c:pt>
                <c:pt idx="22">
                  <c:v>77</c:v>
                </c:pt>
                <c:pt idx="23">
                  <c:v>77</c:v>
                </c:pt>
                <c:pt idx="24">
                  <c:v>75</c:v>
                </c:pt>
                <c:pt idx="25">
                  <c:v>79</c:v>
                </c:pt>
                <c:pt idx="26">
                  <c:v>76</c:v>
                </c:pt>
                <c:pt idx="27">
                  <c:v>80</c:v>
                </c:pt>
                <c:pt idx="28">
                  <c:v>78</c:v>
                </c:pt>
                <c:pt idx="29">
                  <c:v>79</c:v>
                </c:pt>
                <c:pt idx="30">
                  <c:v>81</c:v>
                </c:pt>
                <c:pt idx="31">
                  <c:v>79</c:v>
                </c:pt>
                <c:pt idx="32">
                  <c:v>81</c:v>
                </c:pt>
                <c:pt idx="33">
                  <c:v>78</c:v>
                </c:pt>
                <c:pt idx="34">
                  <c:v>74</c:v>
                </c:pt>
                <c:pt idx="35">
                  <c:v>76</c:v>
                </c:pt>
                <c:pt idx="36">
                  <c:v>70</c:v>
                </c:pt>
                <c:pt idx="37">
                  <c:v>72</c:v>
                </c:pt>
                <c:pt idx="38">
                  <c:v>73</c:v>
                </c:pt>
                <c:pt idx="39">
                  <c:v>71</c:v>
                </c:pt>
                <c:pt idx="40">
                  <c:v>70</c:v>
                </c:pt>
                <c:pt idx="41">
                  <c:v>70</c:v>
                </c:pt>
                <c:pt idx="42">
                  <c:v>69</c:v>
                </c:pt>
                <c:pt idx="43">
                  <c:v>72</c:v>
                </c:pt>
                <c:pt idx="44">
                  <c:v>68</c:v>
                </c:pt>
                <c:pt idx="45">
                  <c:v>67</c:v>
                </c:pt>
                <c:pt idx="46">
                  <c:v>66</c:v>
                </c:pt>
                <c:pt idx="47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936-41EE-B78B-BDFF64F622FC}"/>
            </c:ext>
          </c:extLst>
        </c:ser>
        <c:ser>
          <c:idx val="5"/>
          <c:order val="5"/>
          <c:tx>
            <c:v>2018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Lake!$B$136:$B$176</c:f>
              <c:numCache>
                <c:formatCode>_(* #,##0_);_(* \(#,##0\);_(* "-"??_);_(@_)</c:formatCode>
                <c:ptCount val="41"/>
                <c:pt idx="0">
                  <c:v>76</c:v>
                </c:pt>
                <c:pt idx="1">
                  <c:v>77</c:v>
                </c:pt>
                <c:pt idx="2">
                  <c:v>84</c:v>
                </c:pt>
                <c:pt idx="3">
                  <c:v>88</c:v>
                </c:pt>
                <c:pt idx="4">
                  <c:v>91</c:v>
                </c:pt>
                <c:pt idx="5">
                  <c:v>101</c:v>
                </c:pt>
                <c:pt idx="6">
                  <c:v>103</c:v>
                </c:pt>
                <c:pt idx="7">
                  <c:v>111</c:v>
                </c:pt>
                <c:pt idx="8">
                  <c:v>112</c:v>
                </c:pt>
                <c:pt idx="9">
                  <c:v>121</c:v>
                </c:pt>
                <c:pt idx="10">
                  <c:v>124</c:v>
                </c:pt>
                <c:pt idx="11">
                  <c:v>125</c:v>
                </c:pt>
                <c:pt idx="12">
                  <c:v>133</c:v>
                </c:pt>
                <c:pt idx="13">
                  <c:v>137</c:v>
                </c:pt>
                <c:pt idx="14">
                  <c:v>145</c:v>
                </c:pt>
                <c:pt idx="15">
                  <c:v>147</c:v>
                </c:pt>
                <c:pt idx="16">
                  <c:v>157</c:v>
                </c:pt>
                <c:pt idx="17">
                  <c:v>181</c:v>
                </c:pt>
                <c:pt idx="18">
                  <c:v>182</c:v>
                </c:pt>
                <c:pt idx="19">
                  <c:v>185</c:v>
                </c:pt>
                <c:pt idx="20">
                  <c:v>186</c:v>
                </c:pt>
                <c:pt idx="21">
                  <c:v>197</c:v>
                </c:pt>
                <c:pt idx="22">
                  <c:v>203</c:v>
                </c:pt>
                <c:pt idx="23">
                  <c:v>223</c:v>
                </c:pt>
                <c:pt idx="24">
                  <c:v>226</c:v>
                </c:pt>
                <c:pt idx="25">
                  <c:v>234</c:v>
                </c:pt>
                <c:pt idx="26">
                  <c:v>236</c:v>
                </c:pt>
                <c:pt idx="27">
                  <c:v>243</c:v>
                </c:pt>
                <c:pt idx="28">
                  <c:v>249</c:v>
                </c:pt>
                <c:pt idx="29">
                  <c:v>258</c:v>
                </c:pt>
                <c:pt idx="30">
                  <c:v>264</c:v>
                </c:pt>
                <c:pt idx="31">
                  <c:v>271</c:v>
                </c:pt>
                <c:pt idx="32">
                  <c:v>272</c:v>
                </c:pt>
                <c:pt idx="33">
                  <c:v>278</c:v>
                </c:pt>
                <c:pt idx="34">
                  <c:v>285</c:v>
                </c:pt>
                <c:pt idx="35">
                  <c:v>295</c:v>
                </c:pt>
                <c:pt idx="36">
                  <c:v>309</c:v>
                </c:pt>
                <c:pt idx="37">
                  <c:v>321</c:v>
                </c:pt>
                <c:pt idx="38">
                  <c:v>326</c:v>
                </c:pt>
                <c:pt idx="39">
                  <c:v>349</c:v>
                </c:pt>
                <c:pt idx="40">
                  <c:v>363</c:v>
                </c:pt>
              </c:numCache>
            </c:numRef>
          </c:xVal>
          <c:yVal>
            <c:numRef>
              <c:f>Lake!$D$136:$D$176</c:f>
              <c:numCache>
                <c:formatCode>General</c:formatCode>
                <c:ptCount val="41"/>
                <c:pt idx="0">
                  <c:v>48</c:v>
                </c:pt>
                <c:pt idx="1">
                  <c:v>50</c:v>
                </c:pt>
                <c:pt idx="2">
                  <c:v>48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55</c:v>
                </c:pt>
                <c:pt idx="7">
                  <c:v>53</c:v>
                </c:pt>
                <c:pt idx="8">
                  <c:v>54</c:v>
                </c:pt>
                <c:pt idx="9">
                  <c:v>56</c:v>
                </c:pt>
                <c:pt idx="10">
                  <c:v>60</c:v>
                </c:pt>
                <c:pt idx="11">
                  <c:v>61</c:v>
                </c:pt>
                <c:pt idx="12">
                  <c:v>68</c:v>
                </c:pt>
                <c:pt idx="13">
                  <c:v>71</c:v>
                </c:pt>
                <c:pt idx="14">
                  <c:v>68</c:v>
                </c:pt>
                <c:pt idx="15">
                  <c:v>61</c:v>
                </c:pt>
                <c:pt idx="16">
                  <c:v>61</c:v>
                </c:pt>
                <c:pt idx="17">
                  <c:v>76</c:v>
                </c:pt>
                <c:pt idx="18">
                  <c:v>74</c:v>
                </c:pt>
                <c:pt idx="19">
                  <c:v>84</c:v>
                </c:pt>
                <c:pt idx="20">
                  <c:v>82</c:v>
                </c:pt>
                <c:pt idx="21">
                  <c:v>82</c:v>
                </c:pt>
                <c:pt idx="22">
                  <c:v>81</c:v>
                </c:pt>
                <c:pt idx="23">
                  <c:v>79</c:v>
                </c:pt>
                <c:pt idx="24">
                  <c:v>78</c:v>
                </c:pt>
                <c:pt idx="25">
                  <c:v>77</c:v>
                </c:pt>
                <c:pt idx="26">
                  <c:v>80</c:v>
                </c:pt>
                <c:pt idx="27">
                  <c:v>78</c:v>
                </c:pt>
                <c:pt idx="28">
                  <c:v>72</c:v>
                </c:pt>
                <c:pt idx="29">
                  <c:v>72</c:v>
                </c:pt>
                <c:pt idx="30">
                  <c:v>70</c:v>
                </c:pt>
                <c:pt idx="31">
                  <c:v>63</c:v>
                </c:pt>
                <c:pt idx="32">
                  <c:v>68</c:v>
                </c:pt>
                <c:pt idx="33">
                  <c:v>69</c:v>
                </c:pt>
                <c:pt idx="34">
                  <c:v>67</c:v>
                </c:pt>
                <c:pt idx="35">
                  <c:v>58</c:v>
                </c:pt>
                <c:pt idx="36">
                  <c:v>55</c:v>
                </c:pt>
                <c:pt idx="37">
                  <c:v>53</c:v>
                </c:pt>
                <c:pt idx="38">
                  <c:v>51</c:v>
                </c:pt>
                <c:pt idx="39">
                  <c:v>48</c:v>
                </c:pt>
                <c:pt idx="40">
                  <c:v>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936-41EE-B78B-BDFF64F622FC}"/>
            </c:ext>
          </c:extLst>
        </c:ser>
        <c:ser>
          <c:idx val="6"/>
          <c:order val="6"/>
          <c:tx>
            <c:v>2019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50000"/>
                  </a:schemeClr>
                </a:solidFill>
              </a:ln>
              <a:effectLst/>
            </c:spPr>
          </c:marker>
          <c:xVal>
            <c:numRef>
              <c:f>Lake!$B$177:$B$228</c:f>
              <c:numCache>
                <c:formatCode>_(* #,##0_);_(* \(#,##0\);_(* "-"??_);_(@_)</c:formatCode>
                <c:ptCount val="52"/>
                <c:pt idx="0">
                  <c:v>6</c:v>
                </c:pt>
                <c:pt idx="1">
                  <c:v>19</c:v>
                </c:pt>
                <c:pt idx="2">
                  <c:v>26</c:v>
                </c:pt>
                <c:pt idx="3">
                  <c:v>34</c:v>
                </c:pt>
                <c:pt idx="4">
                  <c:v>61</c:v>
                </c:pt>
                <c:pt idx="5">
                  <c:v>68</c:v>
                </c:pt>
                <c:pt idx="6">
                  <c:v>72</c:v>
                </c:pt>
                <c:pt idx="7">
                  <c:v>83</c:v>
                </c:pt>
                <c:pt idx="8">
                  <c:v>86</c:v>
                </c:pt>
                <c:pt idx="9">
                  <c:v>95</c:v>
                </c:pt>
                <c:pt idx="10">
                  <c:v>96</c:v>
                </c:pt>
                <c:pt idx="11">
                  <c:v>107</c:v>
                </c:pt>
                <c:pt idx="12">
                  <c:v>117</c:v>
                </c:pt>
                <c:pt idx="13">
                  <c:v>124</c:v>
                </c:pt>
                <c:pt idx="14">
                  <c:v>127</c:v>
                </c:pt>
                <c:pt idx="15">
                  <c:v>131</c:v>
                </c:pt>
                <c:pt idx="16">
                  <c:v>138</c:v>
                </c:pt>
                <c:pt idx="17">
                  <c:v>139</c:v>
                </c:pt>
                <c:pt idx="18">
                  <c:v>143</c:v>
                </c:pt>
                <c:pt idx="19">
                  <c:v>153</c:v>
                </c:pt>
                <c:pt idx="20">
                  <c:v>159</c:v>
                </c:pt>
                <c:pt idx="21">
                  <c:v>162</c:v>
                </c:pt>
                <c:pt idx="22">
                  <c:v>166</c:v>
                </c:pt>
                <c:pt idx="23">
                  <c:v>174</c:v>
                </c:pt>
                <c:pt idx="24">
                  <c:v>179</c:v>
                </c:pt>
                <c:pt idx="25">
                  <c:v>186</c:v>
                </c:pt>
                <c:pt idx="26">
                  <c:v>186</c:v>
                </c:pt>
                <c:pt idx="27">
                  <c:v>186</c:v>
                </c:pt>
                <c:pt idx="28">
                  <c:v>186</c:v>
                </c:pt>
                <c:pt idx="29">
                  <c:v>197</c:v>
                </c:pt>
                <c:pt idx="30">
                  <c:v>200</c:v>
                </c:pt>
                <c:pt idx="31">
                  <c:v>209</c:v>
                </c:pt>
                <c:pt idx="32">
                  <c:v>209</c:v>
                </c:pt>
                <c:pt idx="33">
                  <c:v>223</c:v>
                </c:pt>
                <c:pt idx="34">
                  <c:v>227</c:v>
                </c:pt>
                <c:pt idx="35">
                  <c:v>228</c:v>
                </c:pt>
                <c:pt idx="36">
                  <c:v>233</c:v>
                </c:pt>
                <c:pt idx="37">
                  <c:v>245</c:v>
                </c:pt>
                <c:pt idx="38">
                  <c:v>262</c:v>
                </c:pt>
                <c:pt idx="39">
                  <c:v>263</c:v>
                </c:pt>
                <c:pt idx="40">
                  <c:v>271</c:v>
                </c:pt>
                <c:pt idx="41">
                  <c:v>278</c:v>
                </c:pt>
                <c:pt idx="42">
                  <c:v>284</c:v>
                </c:pt>
                <c:pt idx="43">
                  <c:v>291</c:v>
                </c:pt>
                <c:pt idx="44">
                  <c:v>302</c:v>
                </c:pt>
                <c:pt idx="45">
                  <c:v>305</c:v>
                </c:pt>
                <c:pt idx="46">
                  <c:v>314</c:v>
                </c:pt>
                <c:pt idx="47">
                  <c:v>321</c:v>
                </c:pt>
                <c:pt idx="48">
                  <c:v>332</c:v>
                </c:pt>
                <c:pt idx="49">
                  <c:v>341</c:v>
                </c:pt>
                <c:pt idx="50">
                  <c:v>349</c:v>
                </c:pt>
                <c:pt idx="51">
                  <c:v>354</c:v>
                </c:pt>
              </c:numCache>
            </c:numRef>
          </c:xVal>
          <c:yVal>
            <c:numRef>
              <c:f>Lake!$D$177:$D$228</c:f>
              <c:numCache>
                <c:formatCode>General</c:formatCode>
                <c:ptCount val="52"/>
                <c:pt idx="0">
                  <c:v>51</c:v>
                </c:pt>
                <c:pt idx="1">
                  <c:v>47</c:v>
                </c:pt>
                <c:pt idx="2">
                  <c:v>45</c:v>
                </c:pt>
                <c:pt idx="3">
                  <c:v>44</c:v>
                </c:pt>
                <c:pt idx="4">
                  <c:v>50</c:v>
                </c:pt>
                <c:pt idx="5">
                  <c:v>46</c:v>
                </c:pt>
                <c:pt idx="6">
                  <c:v>49</c:v>
                </c:pt>
                <c:pt idx="7">
                  <c:v>50</c:v>
                </c:pt>
                <c:pt idx="8">
                  <c:v>50</c:v>
                </c:pt>
                <c:pt idx="9">
                  <c:v>53</c:v>
                </c:pt>
                <c:pt idx="10">
                  <c:v>56</c:v>
                </c:pt>
                <c:pt idx="11">
                  <c:v>59</c:v>
                </c:pt>
                <c:pt idx="12">
                  <c:v>56</c:v>
                </c:pt>
                <c:pt idx="13">
                  <c:v>59</c:v>
                </c:pt>
                <c:pt idx="14">
                  <c:v>61</c:v>
                </c:pt>
                <c:pt idx="15">
                  <c:v>66</c:v>
                </c:pt>
                <c:pt idx="16">
                  <c:v>64</c:v>
                </c:pt>
                <c:pt idx="17">
                  <c:v>65</c:v>
                </c:pt>
                <c:pt idx="18">
                  <c:v>65</c:v>
                </c:pt>
                <c:pt idx="19">
                  <c:v>74</c:v>
                </c:pt>
                <c:pt idx="20">
                  <c:v>76</c:v>
                </c:pt>
                <c:pt idx="21">
                  <c:v>70</c:v>
                </c:pt>
                <c:pt idx="22">
                  <c:v>65</c:v>
                </c:pt>
                <c:pt idx="23">
                  <c:v>61</c:v>
                </c:pt>
                <c:pt idx="24">
                  <c:v>64</c:v>
                </c:pt>
                <c:pt idx="25">
                  <c:v>69</c:v>
                </c:pt>
                <c:pt idx="26">
                  <c:v>68</c:v>
                </c:pt>
                <c:pt idx="27">
                  <c:v>70</c:v>
                </c:pt>
                <c:pt idx="28">
                  <c:v>74</c:v>
                </c:pt>
                <c:pt idx="29">
                  <c:v>79</c:v>
                </c:pt>
                <c:pt idx="30">
                  <c:v>79</c:v>
                </c:pt>
                <c:pt idx="31">
                  <c:v>79</c:v>
                </c:pt>
                <c:pt idx="32">
                  <c:v>74</c:v>
                </c:pt>
                <c:pt idx="33">
                  <c:v>75</c:v>
                </c:pt>
                <c:pt idx="34">
                  <c:v>77</c:v>
                </c:pt>
                <c:pt idx="35">
                  <c:v>75</c:v>
                </c:pt>
                <c:pt idx="36">
                  <c:v>79</c:v>
                </c:pt>
                <c:pt idx="37">
                  <c:v>74</c:v>
                </c:pt>
                <c:pt idx="38">
                  <c:v>77</c:v>
                </c:pt>
                <c:pt idx="39">
                  <c:v>74</c:v>
                </c:pt>
                <c:pt idx="40">
                  <c:v>71</c:v>
                </c:pt>
                <c:pt idx="41">
                  <c:v>74</c:v>
                </c:pt>
                <c:pt idx="42">
                  <c:v>71</c:v>
                </c:pt>
                <c:pt idx="43">
                  <c:v>65</c:v>
                </c:pt>
                <c:pt idx="44">
                  <c:v>63</c:v>
                </c:pt>
                <c:pt idx="45">
                  <c:v>61</c:v>
                </c:pt>
                <c:pt idx="46">
                  <c:v>56</c:v>
                </c:pt>
                <c:pt idx="47">
                  <c:v>53</c:v>
                </c:pt>
                <c:pt idx="48">
                  <c:v>53</c:v>
                </c:pt>
                <c:pt idx="49">
                  <c:v>51</c:v>
                </c:pt>
                <c:pt idx="50">
                  <c:v>53</c:v>
                </c:pt>
                <c:pt idx="5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936-41EE-B78B-BDFF64F62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55424"/>
        <c:axId val="423355816"/>
        <c:extLst/>
      </c:scatterChart>
      <c:valAx>
        <c:axId val="42335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55816"/>
        <c:crosses val="autoZero"/>
        <c:crossBetween val="midCat"/>
      </c:valAx>
      <c:valAx>
        <c:axId val="42335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5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660752043842268"/>
          <c:y val="0.42106838712670269"/>
          <c:w val="0.39731163039604223"/>
          <c:h val="0.50528873300179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July</a:t>
            </a:r>
            <a:r>
              <a:rPr lang="en-US" baseline="0"/>
              <a:t> Temperatures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Water, 1' deep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Lake!$AP$8:$AP$13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Lake!$AQ$8:$AQ$13</c:f>
              <c:numCache>
                <c:formatCode>0.0</c:formatCode>
                <c:ptCount val="6"/>
                <c:pt idx="0">
                  <c:v>81.2</c:v>
                </c:pt>
                <c:pt idx="1">
                  <c:v>84</c:v>
                </c:pt>
                <c:pt idx="2">
                  <c:v>81.36363636363636</c:v>
                </c:pt>
                <c:pt idx="3">
                  <c:v>83.4</c:v>
                </c:pt>
                <c:pt idx="4">
                  <c:v>83.5</c:v>
                </c:pt>
                <c:pt idx="5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A3-445B-9F28-AF7495CCC70B}"/>
            </c:ext>
          </c:extLst>
        </c:ser>
        <c:ser>
          <c:idx val="1"/>
          <c:order val="1"/>
          <c:tx>
            <c:v>Water, 6' deep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Lake!$AP$8:$AP$13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Lake!$AR$8:$AR$13</c:f>
              <c:numCache>
                <c:formatCode>0.0</c:formatCode>
                <c:ptCount val="6"/>
                <c:pt idx="0">
                  <c:v>77.8</c:v>
                </c:pt>
                <c:pt idx="1">
                  <c:v>80</c:v>
                </c:pt>
                <c:pt idx="2">
                  <c:v>77.63636363636364</c:v>
                </c:pt>
                <c:pt idx="3">
                  <c:v>80.599999999999994</c:v>
                </c:pt>
                <c:pt idx="4">
                  <c:v>74</c:v>
                </c:pt>
                <c:pt idx="5">
                  <c:v>78.599999999999994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A3-445B-9F28-AF7495CCC70B}"/>
            </c:ext>
          </c:extLst>
        </c:ser>
        <c:ser>
          <c:idx val="2"/>
          <c:order val="2"/>
          <c:tx>
            <c:v>TRI Air Temp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Lake!$AP$8:$AP$13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Lake!$AS$8:$AS$13</c:f>
              <c:numCache>
                <c:formatCode>0.0</c:formatCode>
                <c:ptCount val="6"/>
                <c:pt idx="0">
                  <c:v>76.5</c:v>
                </c:pt>
                <c:pt idx="1">
                  <c:v>78.599999999999994</c:v>
                </c:pt>
                <c:pt idx="2">
                  <c:v>76.599999999999994</c:v>
                </c:pt>
                <c:pt idx="3">
                  <c:v>77</c:v>
                </c:pt>
                <c:pt idx="4">
                  <c:v>76.7</c:v>
                </c:pt>
                <c:pt idx="5">
                  <c:v>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3A3-445B-9F28-AF7495CCC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1150879"/>
        <c:axId val="751151295"/>
      </c:scatterChart>
      <c:valAx>
        <c:axId val="751150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151295"/>
        <c:crosses val="autoZero"/>
        <c:crossBetween val="midCat"/>
      </c:valAx>
      <c:valAx>
        <c:axId val="751151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150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 Average Data 2015</a:t>
            </a:r>
            <a:r>
              <a:rPr lang="en-US" baseline="0"/>
              <a:t> to 2020.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38297551421009"/>
          <c:y val="0.15660403077270885"/>
          <c:w val="0.69763735283245742"/>
          <c:h val="0.65591317415039263"/>
        </c:manualLayout>
      </c:layout>
      <c:scatterChart>
        <c:scatterStyle val="lineMarker"/>
        <c:varyColors val="0"/>
        <c:ser>
          <c:idx val="0"/>
          <c:order val="0"/>
          <c:tx>
            <c:v>1' Deep Water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Lake!$AS$8:$AS$13</c:f>
              <c:numCache>
                <c:formatCode>0.0</c:formatCode>
                <c:ptCount val="6"/>
                <c:pt idx="0">
                  <c:v>76.5</c:v>
                </c:pt>
                <c:pt idx="1">
                  <c:v>78.599999999999994</c:v>
                </c:pt>
                <c:pt idx="2">
                  <c:v>76.599999999999994</c:v>
                </c:pt>
                <c:pt idx="3">
                  <c:v>77</c:v>
                </c:pt>
                <c:pt idx="4">
                  <c:v>76.7</c:v>
                </c:pt>
                <c:pt idx="5">
                  <c:v>78</c:v>
                </c:pt>
              </c:numCache>
            </c:numRef>
          </c:xVal>
          <c:yVal>
            <c:numRef>
              <c:f>Lake!$AQ$8:$AQ$13</c:f>
              <c:numCache>
                <c:formatCode>0.0</c:formatCode>
                <c:ptCount val="6"/>
                <c:pt idx="0">
                  <c:v>81.2</c:v>
                </c:pt>
                <c:pt idx="1">
                  <c:v>84</c:v>
                </c:pt>
                <c:pt idx="2">
                  <c:v>81.36363636363636</c:v>
                </c:pt>
                <c:pt idx="3">
                  <c:v>83.4</c:v>
                </c:pt>
                <c:pt idx="4">
                  <c:v>83.5</c:v>
                </c:pt>
                <c:pt idx="5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96-4BAB-91EC-3BD6C009E49F}"/>
            </c:ext>
          </c:extLst>
        </c:ser>
        <c:ser>
          <c:idx val="1"/>
          <c:order val="1"/>
          <c:tx>
            <c:v>6'Deep Water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Lake!$AS$8:$AS$13</c:f>
              <c:numCache>
                <c:formatCode>0.0</c:formatCode>
                <c:ptCount val="6"/>
                <c:pt idx="0">
                  <c:v>76.5</c:v>
                </c:pt>
                <c:pt idx="1">
                  <c:v>78.599999999999994</c:v>
                </c:pt>
                <c:pt idx="2">
                  <c:v>76.599999999999994</c:v>
                </c:pt>
                <c:pt idx="3">
                  <c:v>77</c:v>
                </c:pt>
                <c:pt idx="4">
                  <c:v>76.7</c:v>
                </c:pt>
                <c:pt idx="5">
                  <c:v>78</c:v>
                </c:pt>
              </c:numCache>
            </c:numRef>
          </c:xVal>
          <c:yVal>
            <c:numRef>
              <c:f>Lake!$AR$8:$AR$13</c:f>
              <c:numCache>
                <c:formatCode>0.0</c:formatCode>
                <c:ptCount val="6"/>
                <c:pt idx="0">
                  <c:v>77.8</c:v>
                </c:pt>
                <c:pt idx="1">
                  <c:v>80</c:v>
                </c:pt>
                <c:pt idx="2">
                  <c:v>77.63636363636364</c:v>
                </c:pt>
                <c:pt idx="3">
                  <c:v>80.599999999999994</c:v>
                </c:pt>
                <c:pt idx="4">
                  <c:v>74</c:v>
                </c:pt>
                <c:pt idx="5">
                  <c:v>78.599999999999994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E96-4BAB-91EC-3BD6C009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136815"/>
        <c:axId val="746137231"/>
      </c:scatterChart>
      <c:valAx>
        <c:axId val="74613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TRI July Average Air Temp.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137231"/>
        <c:crosses val="autoZero"/>
        <c:crossBetween val="midCat"/>
      </c:valAx>
      <c:valAx>
        <c:axId val="74613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Patrick Henry Water Temp, July Average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136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69797991171008"/>
          <c:y val="0.66538568949352694"/>
          <c:w val="0.23067320623577625"/>
          <c:h val="0.1464785420903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Surface</a:t>
            </a:r>
            <a:r>
              <a:rPr lang="en-US" baseline="0"/>
              <a:t> Water Temp, Ft. Patrick Henry Lake, 8.5 River Mile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62109262946159"/>
          <c:y val="0.1395656497180498"/>
          <c:w val="0.79826305445757284"/>
          <c:h val="0.69334951870542305"/>
        </c:manualLayout>
      </c:layout>
      <c:scatterChart>
        <c:scatterStyle val="smoothMarker"/>
        <c:varyColors val="0"/>
        <c:ser>
          <c:idx val="0"/>
          <c:order val="0"/>
          <c:tx>
            <c:v>Model</c:v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Lake!$X$3:$X$40</c:f>
              <c:numCache>
                <c:formatCode>General</c:formatCode>
                <c:ptCount val="38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365</c:v>
                </c:pt>
              </c:numCache>
            </c:numRef>
          </c:xVal>
          <c:yVal>
            <c:numRef>
              <c:f>Lake!$Y$3:$Y$40</c:f>
              <c:numCache>
                <c:formatCode>_(* #,##0_);_(* \(#,##0\);_(* "-"??_);_(@_)</c:formatCode>
                <c:ptCount val="38"/>
                <c:pt idx="0">
                  <c:v>47.13756540738575</c:v>
                </c:pt>
                <c:pt idx="1">
                  <c:v>46.207376400796491</c:v>
                </c:pt>
                <c:pt idx="2">
                  <c:v>45.668726564911573</c:v>
                </c:pt>
                <c:pt idx="3">
                  <c:v>45.666033300521207</c:v>
                </c:pt>
                <c:pt idx="4">
                  <c:v>46.199376219945748</c:v>
                </c:pt>
                <c:pt idx="5">
                  <c:v>47.25298982036216</c:v>
                </c:pt>
                <c:pt idx="6">
                  <c:v>48.795729508701434</c:v>
                </c:pt>
                <c:pt idx="7">
                  <c:v>50.781992229169866</c:v>
                </c:pt>
                <c:pt idx="8">
                  <c:v>53.153064479841582</c:v>
                </c:pt>
                <c:pt idx="9">
                  <c:v>55.838857871239398</c:v>
                </c:pt>
                <c:pt idx="10">
                  <c:v>58.759980924163031</c:v>
                </c:pt>
                <c:pt idx="11">
                  <c:v>61.830085864863236</c:v>
                </c:pt>
                <c:pt idx="12">
                  <c:v>64.95842104679754</c:v>
                </c:pt>
                <c:pt idx="13">
                  <c:v>68.05251354992545</c:v>
                </c:pt>
                <c:pt idx="14">
                  <c:v>71.020902660480743</c:v>
                </c:pt>
                <c:pt idx="15">
                  <c:v>73.775843430142473</c:v>
                </c:pt>
                <c:pt idx="16">
                  <c:v>76.235900397972685</c:v>
                </c:pt>
                <c:pt idx="17">
                  <c:v>78.328354805254307</c:v>
                </c:pt>
                <c:pt idx="18">
                  <c:v>79.991354146472446</c:v>
                </c:pt>
                <c:pt idx="19">
                  <c:v>81.175740516171246</c:v>
                </c:pt>
                <c:pt idx="20">
                  <c:v>81.846503706143238</c:v>
                </c:pt>
                <c:pt idx="21">
                  <c:v>81.983816099708918</c:v>
                </c:pt>
                <c:pt idx="22">
                  <c:v>81.583618771832349</c:v>
                </c:pt>
                <c:pt idx="23">
                  <c:v>80.657741470078591</c:v>
                </c:pt>
                <c:pt idx="24">
                  <c:v>79.233552929801448</c:v>
                </c:pt>
                <c:pt idx="25">
                  <c:v>77.353151860170001</c:v>
                </c:pt>
                <c:pt idx="26">
                  <c:v>75.072122515314135</c:v>
                </c:pt>
                <c:pt idx="27">
                  <c:v>72.457891635640365</c:v>
                </c:pt>
                <c:pt idx="28">
                  <c:v>69.587735327781886</c:v>
                </c:pt>
                <c:pt idx="29">
                  <c:v>66.546494799385812</c:v>
                </c:pt>
                <c:pt idx="30">
                  <c:v>63.424068471129829</c:v>
                </c:pt>
                <c:pt idx="31">
                  <c:v>60.312754598601302</c:v>
                </c:pt>
                <c:pt idx="32">
                  <c:v>57.304522955568963</c:v>
                </c:pt>
                <c:pt idx="33">
                  <c:v>54.488296227106929</c:v>
                </c:pt>
                <c:pt idx="34">
                  <c:v>51.947321474009982</c:v>
                </c:pt>
                <c:pt idx="35">
                  <c:v>49.75670936745076</c:v>
                </c:pt>
                <c:pt idx="36">
                  <c:v>47.981213933576932</c:v>
                </c:pt>
                <c:pt idx="37">
                  <c:v>47.266060434035495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A4-4C53-B580-C59B4949D78E}"/>
            </c:ext>
          </c:extLst>
        </c:ser>
        <c:ser>
          <c:idx val="1"/>
          <c:order val="1"/>
          <c:tx>
            <c:v>All Data 2014-2026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3175">
                <a:noFill/>
              </a:ln>
              <a:effectLst/>
            </c:spPr>
          </c:marker>
          <c:xVal>
            <c:numRef>
              <c:f>Lake!$B$5:$B$1105</c:f>
              <c:numCache>
                <c:formatCode>_(* #,##0_);_(* \(#,##0\);_(* "-"??_);_(@_)</c:formatCode>
                <c:ptCount val="1098"/>
                <c:pt idx="0">
                  <c:v>151</c:v>
                </c:pt>
                <c:pt idx="1">
                  <c:v>172</c:v>
                </c:pt>
                <c:pt idx="2">
                  <c:v>262</c:v>
                </c:pt>
                <c:pt idx="3">
                  <c:v>267</c:v>
                </c:pt>
                <c:pt idx="4">
                  <c:v>276</c:v>
                </c:pt>
                <c:pt idx="5">
                  <c:v>340</c:v>
                </c:pt>
                <c:pt idx="6">
                  <c:v>55</c:v>
                </c:pt>
                <c:pt idx="7">
                  <c:v>93</c:v>
                </c:pt>
                <c:pt idx="8">
                  <c:v>100</c:v>
                </c:pt>
                <c:pt idx="9">
                  <c:v>114</c:v>
                </c:pt>
                <c:pt idx="10">
                  <c:v>115</c:v>
                </c:pt>
                <c:pt idx="11">
                  <c:v>121</c:v>
                </c:pt>
                <c:pt idx="12">
                  <c:v>122</c:v>
                </c:pt>
                <c:pt idx="13">
                  <c:v>128</c:v>
                </c:pt>
                <c:pt idx="14">
                  <c:v>136</c:v>
                </c:pt>
                <c:pt idx="15">
                  <c:v>141</c:v>
                </c:pt>
                <c:pt idx="16">
                  <c:v>149</c:v>
                </c:pt>
                <c:pt idx="17">
                  <c:v>153</c:v>
                </c:pt>
                <c:pt idx="18">
                  <c:v>156</c:v>
                </c:pt>
                <c:pt idx="19">
                  <c:v>157</c:v>
                </c:pt>
                <c:pt idx="20">
                  <c:v>162</c:v>
                </c:pt>
                <c:pt idx="21">
                  <c:v>163</c:v>
                </c:pt>
                <c:pt idx="22">
                  <c:v>164</c:v>
                </c:pt>
                <c:pt idx="23">
                  <c:v>170</c:v>
                </c:pt>
                <c:pt idx="24">
                  <c:v>177</c:v>
                </c:pt>
                <c:pt idx="25">
                  <c:v>178</c:v>
                </c:pt>
                <c:pt idx="26">
                  <c:v>181</c:v>
                </c:pt>
                <c:pt idx="27">
                  <c:v>183</c:v>
                </c:pt>
                <c:pt idx="28">
                  <c:v>191</c:v>
                </c:pt>
                <c:pt idx="29">
                  <c:v>198</c:v>
                </c:pt>
                <c:pt idx="30">
                  <c:v>206</c:v>
                </c:pt>
                <c:pt idx="31">
                  <c:v>219</c:v>
                </c:pt>
                <c:pt idx="32">
                  <c:v>220</c:v>
                </c:pt>
                <c:pt idx="33">
                  <c:v>223</c:v>
                </c:pt>
                <c:pt idx="34">
                  <c:v>241</c:v>
                </c:pt>
                <c:pt idx="35">
                  <c:v>245</c:v>
                </c:pt>
                <c:pt idx="36">
                  <c:v>247</c:v>
                </c:pt>
                <c:pt idx="37">
                  <c:v>256</c:v>
                </c:pt>
                <c:pt idx="38">
                  <c:v>261</c:v>
                </c:pt>
                <c:pt idx="39">
                  <c:v>267</c:v>
                </c:pt>
                <c:pt idx="40">
                  <c:v>268</c:v>
                </c:pt>
                <c:pt idx="41">
                  <c:v>282</c:v>
                </c:pt>
                <c:pt idx="42">
                  <c:v>284</c:v>
                </c:pt>
                <c:pt idx="43">
                  <c:v>289</c:v>
                </c:pt>
                <c:pt idx="44">
                  <c:v>296</c:v>
                </c:pt>
                <c:pt idx="45">
                  <c:v>300</c:v>
                </c:pt>
                <c:pt idx="46">
                  <c:v>302</c:v>
                </c:pt>
                <c:pt idx="47">
                  <c:v>311</c:v>
                </c:pt>
                <c:pt idx="48">
                  <c:v>315</c:v>
                </c:pt>
                <c:pt idx="49">
                  <c:v>318</c:v>
                </c:pt>
                <c:pt idx="50">
                  <c:v>326</c:v>
                </c:pt>
                <c:pt idx="51">
                  <c:v>347</c:v>
                </c:pt>
                <c:pt idx="52">
                  <c:v>356</c:v>
                </c:pt>
                <c:pt idx="53">
                  <c:v>2</c:v>
                </c:pt>
                <c:pt idx="54">
                  <c:v>8</c:v>
                </c:pt>
                <c:pt idx="55">
                  <c:v>15</c:v>
                </c:pt>
                <c:pt idx="56">
                  <c:v>26</c:v>
                </c:pt>
                <c:pt idx="57">
                  <c:v>43</c:v>
                </c:pt>
                <c:pt idx="58">
                  <c:v>50</c:v>
                </c:pt>
                <c:pt idx="59">
                  <c:v>58</c:v>
                </c:pt>
                <c:pt idx="60">
                  <c:v>65</c:v>
                </c:pt>
                <c:pt idx="61">
                  <c:v>71</c:v>
                </c:pt>
                <c:pt idx="62">
                  <c:v>77</c:v>
                </c:pt>
                <c:pt idx="63">
                  <c:v>85</c:v>
                </c:pt>
                <c:pt idx="64">
                  <c:v>89</c:v>
                </c:pt>
                <c:pt idx="65">
                  <c:v>92</c:v>
                </c:pt>
                <c:pt idx="66">
                  <c:v>100</c:v>
                </c:pt>
                <c:pt idx="67">
                  <c:v>106</c:v>
                </c:pt>
                <c:pt idx="68">
                  <c:v>107</c:v>
                </c:pt>
                <c:pt idx="69">
                  <c:v>184</c:v>
                </c:pt>
                <c:pt idx="70">
                  <c:v>219</c:v>
                </c:pt>
                <c:pt idx="71">
                  <c:v>247</c:v>
                </c:pt>
                <c:pt idx="72">
                  <c:v>253</c:v>
                </c:pt>
                <c:pt idx="73">
                  <c:v>260</c:v>
                </c:pt>
                <c:pt idx="74">
                  <c:v>267</c:v>
                </c:pt>
                <c:pt idx="75">
                  <c:v>273</c:v>
                </c:pt>
                <c:pt idx="76">
                  <c:v>281</c:v>
                </c:pt>
                <c:pt idx="77">
                  <c:v>288</c:v>
                </c:pt>
                <c:pt idx="78">
                  <c:v>297</c:v>
                </c:pt>
                <c:pt idx="79">
                  <c:v>302</c:v>
                </c:pt>
                <c:pt idx="80">
                  <c:v>16</c:v>
                </c:pt>
                <c:pt idx="81">
                  <c:v>21</c:v>
                </c:pt>
                <c:pt idx="82">
                  <c:v>27</c:v>
                </c:pt>
                <c:pt idx="83">
                  <c:v>28</c:v>
                </c:pt>
                <c:pt idx="84">
                  <c:v>99</c:v>
                </c:pt>
                <c:pt idx="85">
                  <c:v>101</c:v>
                </c:pt>
                <c:pt idx="86">
                  <c:v>105</c:v>
                </c:pt>
                <c:pt idx="87">
                  <c:v>112</c:v>
                </c:pt>
                <c:pt idx="88">
                  <c:v>119</c:v>
                </c:pt>
                <c:pt idx="89">
                  <c:v>120</c:v>
                </c:pt>
                <c:pt idx="90">
                  <c:v>127</c:v>
                </c:pt>
                <c:pt idx="91">
                  <c:v>130</c:v>
                </c:pt>
                <c:pt idx="92">
                  <c:v>146</c:v>
                </c:pt>
                <c:pt idx="93">
                  <c:v>149</c:v>
                </c:pt>
                <c:pt idx="94">
                  <c:v>154</c:v>
                </c:pt>
                <c:pt idx="95">
                  <c:v>157</c:v>
                </c:pt>
                <c:pt idx="96">
                  <c:v>161</c:v>
                </c:pt>
                <c:pt idx="97">
                  <c:v>163</c:v>
                </c:pt>
                <c:pt idx="98">
                  <c:v>165</c:v>
                </c:pt>
                <c:pt idx="99">
                  <c:v>172</c:v>
                </c:pt>
                <c:pt idx="100">
                  <c:v>175</c:v>
                </c:pt>
                <c:pt idx="101">
                  <c:v>182</c:v>
                </c:pt>
                <c:pt idx="102">
                  <c:v>183</c:v>
                </c:pt>
                <c:pt idx="103">
                  <c:v>184</c:v>
                </c:pt>
                <c:pt idx="104">
                  <c:v>185</c:v>
                </c:pt>
                <c:pt idx="105">
                  <c:v>191</c:v>
                </c:pt>
                <c:pt idx="106">
                  <c:v>195</c:v>
                </c:pt>
                <c:pt idx="107">
                  <c:v>197</c:v>
                </c:pt>
                <c:pt idx="108">
                  <c:v>198</c:v>
                </c:pt>
                <c:pt idx="109">
                  <c:v>203</c:v>
                </c:pt>
                <c:pt idx="110">
                  <c:v>205</c:v>
                </c:pt>
                <c:pt idx="111">
                  <c:v>210</c:v>
                </c:pt>
                <c:pt idx="112">
                  <c:v>216</c:v>
                </c:pt>
                <c:pt idx="113">
                  <c:v>221</c:v>
                </c:pt>
                <c:pt idx="114">
                  <c:v>235</c:v>
                </c:pt>
                <c:pt idx="115">
                  <c:v>239</c:v>
                </c:pt>
                <c:pt idx="116">
                  <c:v>246</c:v>
                </c:pt>
                <c:pt idx="117">
                  <c:v>268</c:v>
                </c:pt>
                <c:pt idx="118">
                  <c:v>272</c:v>
                </c:pt>
                <c:pt idx="119">
                  <c:v>273</c:v>
                </c:pt>
                <c:pt idx="120">
                  <c:v>274</c:v>
                </c:pt>
                <c:pt idx="121">
                  <c:v>278</c:v>
                </c:pt>
                <c:pt idx="122">
                  <c:v>279</c:v>
                </c:pt>
                <c:pt idx="123">
                  <c:v>287</c:v>
                </c:pt>
                <c:pt idx="124">
                  <c:v>289</c:v>
                </c:pt>
                <c:pt idx="125">
                  <c:v>290</c:v>
                </c:pt>
                <c:pt idx="126">
                  <c:v>291</c:v>
                </c:pt>
                <c:pt idx="127">
                  <c:v>294</c:v>
                </c:pt>
                <c:pt idx="128">
                  <c:v>300</c:v>
                </c:pt>
                <c:pt idx="129">
                  <c:v>302</c:v>
                </c:pt>
                <c:pt idx="130">
                  <c:v>306</c:v>
                </c:pt>
                <c:pt idx="131">
                  <c:v>76</c:v>
                </c:pt>
                <c:pt idx="132">
                  <c:v>77</c:v>
                </c:pt>
                <c:pt idx="133">
                  <c:v>84</c:v>
                </c:pt>
                <c:pt idx="134">
                  <c:v>88</c:v>
                </c:pt>
                <c:pt idx="135">
                  <c:v>91</c:v>
                </c:pt>
                <c:pt idx="136">
                  <c:v>101</c:v>
                </c:pt>
                <c:pt idx="137">
                  <c:v>103</c:v>
                </c:pt>
                <c:pt idx="138">
                  <c:v>111</c:v>
                </c:pt>
                <c:pt idx="139">
                  <c:v>112</c:v>
                </c:pt>
                <c:pt idx="140">
                  <c:v>121</c:v>
                </c:pt>
                <c:pt idx="141">
                  <c:v>124</c:v>
                </c:pt>
                <c:pt idx="142">
                  <c:v>125</c:v>
                </c:pt>
                <c:pt idx="143">
                  <c:v>133</c:v>
                </c:pt>
                <c:pt idx="144">
                  <c:v>137</c:v>
                </c:pt>
                <c:pt idx="145">
                  <c:v>145</c:v>
                </c:pt>
                <c:pt idx="146">
                  <c:v>147</c:v>
                </c:pt>
                <c:pt idx="147">
                  <c:v>157</c:v>
                </c:pt>
                <c:pt idx="148">
                  <c:v>181</c:v>
                </c:pt>
                <c:pt idx="149">
                  <c:v>182</c:v>
                </c:pt>
                <c:pt idx="150">
                  <c:v>185</c:v>
                </c:pt>
                <c:pt idx="151">
                  <c:v>186</c:v>
                </c:pt>
                <c:pt idx="152">
                  <c:v>197</c:v>
                </c:pt>
                <c:pt idx="153">
                  <c:v>203</c:v>
                </c:pt>
                <c:pt idx="154">
                  <c:v>223</c:v>
                </c:pt>
                <c:pt idx="155">
                  <c:v>226</c:v>
                </c:pt>
                <c:pt idx="156">
                  <c:v>234</c:v>
                </c:pt>
                <c:pt idx="157">
                  <c:v>236</c:v>
                </c:pt>
                <c:pt idx="158">
                  <c:v>243</c:v>
                </c:pt>
                <c:pt idx="159">
                  <c:v>249</c:v>
                </c:pt>
                <c:pt idx="160">
                  <c:v>258</c:v>
                </c:pt>
                <c:pt idx="161">
                  <c:v>264</c:v>
                </c:pt>
                <c:pt idx="162">
                  <c:v>271</c:v>
                </c:pt>
                <c:pt idx="163">
                  <c:v>272</c:v>
                </c:pt>
                <c:pt idx="164">
                  <c:v>278</c:v>
                </c:pt>
                <c:pt idx="165">
                  <c:v>285</c:v>
                </c:pt>
                <c:pt idx="166">
                  <c:v>295</c:v>
                </c:pt>
                <c:pt idx="167">
                  <c:v>309</c:v>
                </c:pt>
                <c:pt idx="168">
                  <c:v>321</c:v>
                </c:pt>
                <c:pt idx="169">
                  <c:v>326</c:v>
                </c:pt>
                <c:pt idx="170">
                  <c:v>349</c:v>
                </c:pt>
                <c:pt idx="171">
                  <c:v>363</c:v>
                </c:pt>
                <c:pt idx="172">
                  <c:v>6</c:v>
                </c:pt>
                <c:pt idx="173">
                  <c:v>19</c:v>
                </c:pt>
                <c:pt idx="174">
                  <c:v>26</c:v>
                </c:pt>
                <c:pt idx="175">
                  <c:v>34</c:v>
                </c:pt>
                <c:pt idx="176">
                  <c:v>61</c:v>
                </c:pt>
                <c:pt idx="177">
                  <c:v>68</c:v>
                </c:pt>
                <c:pt idx="178">
                  <c:v>72</c:v>
                </c:pt>
                <c:pt idx="179">
                  <c:v>83</c:v>
                </c:pt>
                <c:pt idx="180">
                  <c:v>86</c:v>
                </c:pt>
                <c:pt idx="181">
                  <c:v>95</c:v>
                </c:pt>
                <c:pt idx="182">
                  <c:v>96</c:v>
                </c:pt>
                <c:pt idx="183">
                  <c:v>107</c:v>
                </c:pt>
                <c:pt idx="184">
                  <c:v>117</c:v>
                </c:pt>
                <c:pt idx="185">
                  <c:v>124</c:v>
                </c:pt>
                <c:pt idx="186">
                  <c:v>127</c:v>
                </c:pt>
                <c:pt idx="187">
                  <c:v>131</c:v>
                </c:pt>
                <c:pt idx="188">
                  <c:v>138</c:v>
                </c:pt>
                <c:pt idx="189">
                  <c:v>139</c:v>
                </c:pt>
                <c:pt idx="190">
                  <c:v>143</c:v>
                </c:pt>
                <c:pt idx="191">
                  <c:v>153</c:v>
                </c:pt>
                <c:pt idx="192">
                  <c:v>159</c:v>
                </c:pt>
                <c:pt idx="193">
                  <c:v>162</c:v>
                </c:pt>
                <c:pt idx="194">
                  <c:v>166</c:v>
                </c:pt>
                <c:pt idx="195">
                  <c:v>174</c:v>
                </c:pt>
                <c:pt idx="196">
                  <c:v>179</c:v>
                </c:pt>
                <c:pt idx="197">
                  <c:v>186</c:v>
                </c:pt>
                <c:pt idx="198">
                  <c:v>186</c:v>
                </c:pt>
                <c:pt idx="199">
                  <c:v>186</c:v>
                </c:pt>
                <c:pt idx="200">
                  <c:v>186</c:v>
                </c:pt>
                <c:pt idx="201">
                  <c:v>197</c:v>
                </c:pt>
                <c:pt idx="202">
                  <c:v>200</c:v>
                </c:pt>
                <c:pt idx="203">
                  <c:v>209</c:v>
                </c:pt>
                <c:pt idx="204">
                  <c:v>209</c:v>
                </c:pt>
                <c:pt idx="205">
                  <c:v>223</c:v>
                </c:pt>
                <c:pt idx="206">
                  <c:v>227</c:v>
                </c:pt>
                <c:pt idx="207">
                  <c:v>228</c:v>
                </c:pt>
                <c:pt idx="208">
                  <c:v>233</c:v>
                </c:pt>
                <c:pt idx="209">
                  <c:v>245</c:v>
                </c:pt>
                <c:pt idx="210">
                  <c:v>262</c:v>
                </c:pt>
                <c:pt idx="211">
                  <c:v>263</c:v>
                </c:pt>
                <c:pt idx="212">
                  <c:v>271</c:v>
                </c:pt>
                <c:pt idx="213">
                  <c:v>278</c:v>
                </c:pt>
                <c:pt idx="214">
                  <c:v>284</c:v>
                </c:pt>
                <c:pt idx="215">
                  <c:v>291</c:v>
                </c:pt>
                <c:pt idx="216">
                  <c:v>302</c:v>
                </c:pt>
                <c:pt idx="217">
                  <c:v>305</c:v>
                </c:pt>
                <c:pt idx="218">
                  <c:v>314</c:v>
                </c:pt>
                <c:pt idx="219">
                  <c:v>321</c:v>
                </c:pt>
                <c:pt idx="220">
                  <c:v>332</c:v>
                </c:pt>
                <c:pt idx="221">
                  <c:v>341</c:v>
                </c:pt>
                <c:pt idx="222">
                  <c:v>349</c:v>
                </c:pt>
                <c:pt idx="223">
                  <c:v>354</c:v>
                </c:pt>
                <c:pt idx="224">
                  <c:v>358</c:v>
                </c:pt>
                <c:pt idx="225">
                  <c:v>363</c:v>
                </c:pt>
                <c:pt idx="226">
                  <c:v>11</c:v>
                </c:pt>
                <c:pt idx="227">
                  <c:v>34</c:v>
                </c:pt>
                <c:pt idx="228">
                  <c:v>39</c:v>
                </c:pt>
                <c:pt idx="229">
                  <c:v>46</c:v>
                </c:pt>
                <c:pt idx="230">
                  <c:v>53</c:v>
                </c:pt>
                <c:pt idx="231">
                  <c:v>68</c:v>
                </c:pt>
                <c:pt idx="232">
                  <c:v>80</c:v>
                </c:pt>
                <c:pt idx="233">
                  <c:v>86</c:v>
                </c:pt>
                <c:pt idx="234">
                  <c:v>88</c:v>
                </c:pt>
                <c:pt idx="235">
                  <c:v>90</c:v>
                </c:pt>
                <c:pt idx="236">
                  <c:v>93</c:v>
                </c:pt>
                <c:pt idx="237">
                  <c:v>97</c:v>
                </c:pt>
                <c:pt idx="238">
                  <c:v>102</c:v>
                </c:pt>
                <c:pt idx="239">
                  <c:v>110</c:v>
                </c:pt>
                <c:pt idx="240">
                  <c:v>113</c:v>
                </c:pt>
                <c:pt idx="241">
                  <c:v>116</c:v>
                </c:pt>
                <c:pt idx="242">
                  <c:v>118</c:v>
                </c:pt>
                <c:pt idx="243">
                  <c:v>123</c:v>
                </c:pt>
                <c:pt idx="244">
                  <c:v>125</c:v>
                </c:pt>
                <c:pt idx="245">
                  <c:v>130</c:v>
                </c:pt>
                <c:pt idx="246">
                  <c:v>135</c:v>
                </c:pt>
                <c:pt idx="247">
                  <c:v>138</c:v>
                </c:pt>
                <c:pt idx="248">
                  <c:v>144</c:v>
                </c:pt>
                <c:pt idx="249">
                  <c:v>146</c:v>
                </c:pt>
                <c:pt idx="250">
                  <c:v>147</c:v>
                </c:pt>
                <c:pt idx="251">
                  <c:v>152</c:v>
                </c:pt>
                <c:pt idx="252">
                  <c:v>158</c:v>
                </c:pt>
                <c:pt idx="253">
                  <c:v>160</c:v>
                </c:pt>
                <c:pt idx="254">
                  <c:v>162</c:v>
                </c:pt>
                <c:pt idx="255">
                  <c:v>166</c:v>
                </c:pt>
                <c:pt idx="256">
                  <c:v>167</c:v>
                </c:pt>
                <c:pt idx="257">
                  <c:v>172</c:v>
                </c:pt>
                <c:pt idx="258">
                  <c:v>178</c:v>
                </c:pt>
                <c:pt idx="259">
                  <c:v>179</c:v>
                </c:pt>
                <c:pt idx="260">
                  <c:v>183</c:v>
                </c:pt>
                <c:pt idx="261">
                  <c:v>186</c:v>
                </c:pt>
                <c:pt idx="262">
                  <c:v>186</c:v>
                </c:pt>
                <c:pt idx="263">
                  <c:v>187</c:v>
                </c:pt>
                <c:pt idx="264">
                  <c:v>191</c:v>
                </c:pt>
                <c:pt idx="265">
                  <c:v>196</c:v>
                </c:pt>
                <c:pt idx="266">
                  <c:v>198</c:v>
                </c:pt>
                <c:pt idx="267">
                  <c:v>202</c:v>
                </c:pt>
                <c:pt idx="268">
                  <c:v>203</c:v>
                </c:pt>
                <c:pt idx="269">
                  <c:v>209</c:v>
                </c:pt>
                <c:pt idx="270">
                  <c:v>217</c:v>
                </c:pt>
                <c:pt idx="271">
                  <c:v>221</c:v>
                </c:pt>
                <c:pt idx="272">
                  <c:v>222</c:v>
                </c:pt>
                <c:pt idx="273">
                  <c:v>231</c:v>
                </c:pt>
                <c:pt idx="274">
                  <c:v>234</c:v>
                </c:pt>
                <c:pt idx="275">
                  <c:v>246</c:v>
                </c:pt>
                <c:pt idx="276">
                  <c:v>249</c:v>
                </c:pt>
                <c:pt idx="277">
                  <c:v>255</c:v>
                </c:pt>
                <c:pt idx="278">
                  <c:v>259</c:v>
                </c:pt>
                <c:pt idx="279">
                  <c:v>262</c:v>
                </c:pt>
                <c:pt idx="280">
                  <c:v>271</c:v>
                </c:pt>
                <c:pt idx="281">
                  <c:v>276</c:v>
                </c:pt>
                <c:pt idx="282">
                  <c:v>290</c:v>
                </c:pt>
                <c:pt idx="283">
                  <c:v>300</c:v>
                </c:pt>
                <c:pt idx="284">
                  <c:v>308</c:v>
                </c:pt>
                <c:pt idx="285">
                  <c:v>314</c:v>
                </c:pt>
                <c:pt idx="286">
                  <c:v>319</c:v>
                </c:pt>
                <c:pt idx="287">
                  <c:v>338</c:v>
                </c:pt>
                <c:pt idx="288">
                  <c:v>346</c:v>
                </c:pt>
                <c:pt idx="289">
                  <c:v>10</c:v>
                </c:pt>
                <c:pt idx="290">
                  <c:v>22</c:v>
                </c:pt>
                <c:pt idx="291">
                  <c:v>30</c:v>
                </c:pt>
                <c:pt idx="292">
                  <c:v>39</c:v>
                </c:pt>
                <c:pt idx="293">
                  <c:v>51</c:v>
                </c:pt>
                <c:pt idx="294">
                  <c:v>62</c:v>
                </c:pt>
                <c:pt idx="295">
                  <c:v>65</c:v>
                </c:pt>
                <c:pt idx="296">
                  <c:v>72</c:v>
                </c:pt>
                <c:pt idx="297">
                  <c:v>79</c:v>
                </c:pt>
                <c:pt idx="298">
                  <c:v>89</c:v>
                </c:pt>
                <c:pt idx="299">
                  <c:v>94</c:v>
                </c:pt>
                <c:pt idx="300">
                  <c:v>96</c:v>
                </c:pt>
                <c:pt idx="301">
                  <c:v>104</c:v>
                </c:pt>
                <c:pt idx="302">
                  <c:v>107</c:v>
                </c:pt>
                <c:pt idx="303">
                  <c:v>110</c:v>
                </c:pt>
                <c:pt idx="304">
                  <c:v>116</c:v>
                </c:pt>
                <c:pt idx="305">
                  <c:v>117</c:v>
                </c:pt>
                <c:pt idx="306">
                  <c:v>131</c:v>
                </c:pt>
                <c:pt idx="307">
                  <c:v>142</c:v>
                </c:pt>
                <c:pt idx="308">
                  <c:v>143</c:v>
                </c:pt>
                <c:pt idx="309">
                  <c:v>156</c:v>
                </c:pt>
                <c:pt idx="310">
                  <c:v>164</c:v>
                </c:pt>
                <c:pt idx="311">
                  <c:v>166</c:v>
                </c:pt>
                <c:pt idx="312">
                  <c:v>184</c:v>
                </c:pt>
                <c:pt idx="313">
                  <c:v>187</c:v>
                </c:pt>
                <c:pt idx="314">
                  <c:v>192</c:v>
                </c:pt>
                <c:pt idx="315">
                  <c:v>202</c:v>
                </c:pt>
                <c:pt idx="316">
                  <c:v>247</c:v>
                </c:pt>
                <c:pt idx="317">
                  <c:v>253</c:v>
                </c:pt>
                <c:pt idx="318">
                  <c:v>260</c:v>
                </c:pt>
                <c:pt idx="319">
                  <c:v>260</c:v>
                </c:pt>
                <c:pt idx="320">
                  <c:v>275</c:v>
                </c:pt>
                <c:pt idx="321">
                  <c:v>282</c:v>
                </c:pt>
                <c:pt idx="322">
                  <c:v>311</c:v>
                </c:pt>
                <c:pt idx="323">
                  <c:v>324</c:v>
                </c:pt>
                <c:pt idx="324">
                  <c:v>337</c:v>
                </c:pt>
                <c:pt idx="325">
                  <c:v>357</c:v>
                </c:pt>
                <c:pt idx="326">
                  <c:v>364</c:v>
                </c:pt>
                <c:pt idx="327">
                  <c:v>5</c:v>
                </c:pt>
                <c:pt idx="328">
                  <c:v>8</c:v>
                </c:pt>
                <c:pt idx="329">
                  <c:v>12</c:v>
                </c:pt>
                <c:pt idx="330">
                  <c:v>26</c:v>
                </c:pt>
                <c:pt idx="331">
                  <c:v>42</c:v>
                </c:pt>
                <c:pt idx="332">
                  <c:v>42</c:v>
                </c:pt>
                <c:pt idx="333">
                  <c:v>52</c:v>
                </c:pt>
                <c:pt idx="334">
                  <c:v>60</c:v>
                </c:pt>
                <c:pt idx="335">
                  <c:v>62</c:v>
                </c:pt>
                <c:pt idx="336">
                  <c:v>70</c:v>
                </c:pt>
                <c:pt idx="337">
                  <c:v>73</c:v>
                </c:pt>
                <c:pt idx="338">
                  <c:v>83</c:v>
                </c:pt>
                <c:pt idx="339">
                  <c:v>86</c:v>
                </c:pt>
                <c:pt idx="340">
                  <c:v>91</c:v>
                </c:pt>
                <c:pt idx="341">
                  <c:v>92</c:v>
                </c:pt>
                <c:pt idx="342">
                  <c:v>105</c:v>
                </c:pt>
                <c:pt idx="343">
                  <c:v>113</c:v>
                </c:pt>
                <c:pt idx="344">
                  <c:v>114</c:v>
                </c:pt>
                <c:pt idx="345">
                  <c:v>114</c:v>
                </c:pt>
                <c:pt idx="346">
                  <c:v>123</c:v>
                </c:pt>
                <c:pt idx="347">
                  <c:v>125</c:v>
                </c:pt>
                <c:pt idx="348">
                  <c:v>130</c:v>
                </c:pt>
                <c:pt idx="349">
                  <c:v>137</c:v>
                </c:pt>
                <c:pt idx="350">
                  <c:v>137</c:v>
                </c:pt>
                <c:pt idx="351">
                  <c:v>140</c:v>
                </c:pt>
                <c:pt idx="352">
                  <c:v>140</c:v>
                </c:pt>
                <c:pt idx="353">
                  <c:v>150</c:v>
                </c:pt>
                <c:pt idx="354">
                  <c:v>153</c:v>
                </c:pt>
                <c:pt idx="355">
                  <c:v>156</c:v>
                </c:pt>
                <c:pt idx="356">
                  <c:v>164</c:v>
                </c:pt>
                <c:pt idx="357">
                  <c:v>170</c:v>
                </c:pt>
                <c:pt idx="358">
                  <c:v>182</c:v>
                </c:pt>
                <c:pt idx="359">
                  <c:v>185</c:v>
                </c:pt>
                <c:pt idx="360">
                  <c:v>187</c:v>
                </c:pt>
                <c:pt idx="361">
                  <c:v>187</c:v>
                </c:pt>
                <c:pt idx="362">
                  <c:v>193</c:v>
                </c:pt>
                <c:pt idx="363">
                  <c:v>198</c:v>
                </c:pt>
                <c:pt idx="364">
                  <c:v>202</c:v>
                </c:pt>
                <c:pt idx="365">
                  <c:v>205</c:v>
                </c:pt>
                <c:pt idx="366">
                  <c:v>215</c:v>
                </c:pt>
                <c:pt idx="367">
                  <c:v>218</c:v>
                </c:pt>
                <c:pt idx="368">
                  <c:v>243</c:v>
                </c:pt>
                <c:pt idx="369">
                  <c:v>246</c:v>
                </c:pt>
                <c:pt idx="370">
                  <c:v>250</c:v>
                </c:pt>
                <c:pt idx="371">
                  <c:v>256</c:v>
                </c:pt>
                <c:pt idx="372">
                  <c:v>259</c:v>
                </c:pt>
                <c:pt idx="373">
                  <c:v>262</c:v>
                </c:pt>
                <c:pt idx="374">
                  <c:v>264</c:v>
                </c:pt>
                <c:pt idx="375">
                  <c:v>267</c:v>
                </c:pt>
                <c:pt idx="376">
                  <c:v>274</c:v>
                </c:pt>
                <c:pt idx="377">
                  <c:v>276</c:v>
                </c:pt>
                <c:pt idx="378">
                  <c:v>293</c:v>
                </c:pt>
                <c:pt idx="379">
                  <c:v>311</c:v>
                </c:pt>
                <c:pt idx="380">
                  <c:v>321</c:v>
                </c:pt>
                <c:pt idx="381">
                  <c:v>346</c:v>
                </c:pt>
                <c:pt idx="382">
                  <c:v>355</c:v>
                </c:pt>
                <c:pt idx="383">
                  <c:v>363</c:v>
                </c:pt>
                <c:pt idx="384">
                  <c:v>10</c:v>
                </c:pt>
                <c:pt idx="385">
                  <c:v>16</c:v>
                </c:pt>
                <c:pt idx="386">
                  <c:v>35</c:v>
                </c:pt>
                <c:pt idx="387">
                  <c:v>39</c:v>
                </c:pt>
                <c:pt idx="388">
                  <c:v>49</c:v>
                </c:pt>
                <c:pt idx="389">
                  <c:v>54</c:v>
                </c:pt>
                <c:pt idx="390">
                  <c:v>58</c:v>
                </c:pt>
                <c:pt idx="391">
                  <c:v>61</c:v>
                </c:pt>
                <c:pt idx="392">
                  <c:v>63</c:v>
                </c:pt>
                <c:pt idx="393">
                  <c:v>79</c:v>
                </c:pt>
                <c:pt idx="394">
                  <c:v>82</c:v>
                </c:pt>
                <c:pt idx="395">
                  <c:v>85</c:v>
                </c:pt>
                <c:pt idx="396">
                  <c:v>88</c:v>
                </c:pt>
                <c:pt idx="397">
                  <c:v>95</c:v>
                </c:pt>
                <c:pt idx="398">
                  <c:v>102</c:v>
                </c:pt>
                <c:pt idx="399">
                  <c:v>102</c:v>
                </c:pt>
                <c:pt idx="400">
                  <c:v>104</c:v>
                </c:pt>
                <c:pt idx="401">
                  <c:v>108</c:v>
                </c:pt>
                <c:pt idx="402">
                  <c:v>110</c:v>
                </c:pt>
                <c:pt idx="403">
                  <c:v>111</c:v>
                </c:pt>
                <c:pt idx="404">
                  <c:v>115</c:v>
                </c:pt>
                <c:pt idx="405">
                  <c:v>126</c:v>
                </c:pt>
                <c:pt idx="406">
                  <c:v>143</c:v>
                </c:pt>
                <c:pt idx="407">
                  <c:v>143</c:v>
                </c:pt>
                <c:pt idx="408">
                  <c:v>143</c:v>
                </c:pt>
                <c:pt idx="409">
                  <c:v>143</c:v>
                </c:pt>
                <c:pt idx="410">
                  <c:v>143</c:v>
                </c:pt>
                <c:pt idx="411">
                  <c:v>143</c:v>
                </c:pt>
                <c:pt idx="412">
                  <c:v>143</c:v>
                </c:pt>
                <c:pt idx="413">
                  <c:v>143</c:v>
                </c:pt>
                <c:pt idx="414">
                  <c:v>144</c:v>
                </c:pt>
                <c:pt idx="415">
                  <c:v>144</c:v>
                </c:pt>
                <c:pt idx="416">
                  <c:v>144</c:v>
                </c:pt>
                <c:pt idx="417">
                  <c:v>144</c:v>
                </c:pt>
                <c:pt idx="418">
                  <c:v>144</c:v>
                </c:pt>
                <c:pt idx="419">
                  <c:v>144</c:v>
                </c:pt>
                <c:pt idx="420">
                  <c:v>144</c:v>
                </c:pt>
                <c:pt idx="421">
                  <c:v>145</c:v>
                </c:pt>
                <c:pt idx="422">
                  <c:v>145</c:v>
                </c:pt>
                <c:pt idx="423">
                  <c:v>145</c:v>
                </c:pt>
                <c:pt idx="424">
                  <c:v>145</c:v>
                </c:pt>
                <c:pt idx="425">
                  <c:v>145</c:v>
                </c:pt>
                <c:pt idx="426">
                  <c:v>145</c:v>
                </c:pt>
                <c:pt idx="427">
                  <c:v>145</c:v>
                </c:pt>
                <c:pt idx="428">
                  <c:v>146</c:v>
                </c:pt>
                <c:pt idx="429">
                  <c:v>146</c:v>
                </c:pt>
                <c:pt idx="430">
                  <c:v>146</c:v>
                </c:pt>
                <c:pt idx="431">
                  <c:v>146</c:v>
                </c:pt>
                <c:pt idx="432">
                  <c:v>146</c:v>
                </c:pt>
                <c:pt idx="433">
                  <c:v>146</c:v>
                </c:pt>
                <c:pt idx="434">
                  <c:v>147</c:v>
                </c:pt>
                <c:pt idx="435">
                  <c:v>147</c:v>
                </c:pt>
                <c:pt idx="436">
                  <c:v>147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149</c:v>
                </c:pt>
                <c:pt idx="443">
                  <c:v>149</c:v>
                </c:pt>
                <c:pt idx="444">
                  <c:v>149</c:v>
                </c:pt>
                <c:pt idx="445">
                  <c:v>149</c:v>
                </c:pt>
                <c:pt idx="446">
                  <c:v>149</c:v>
                </c:pt>
                <c:pt idx="447">
                  <c:v>150</c:v>
                </c:pt>
                <c:pt idx="448">
                  <c:v>150</c:v>
                </c:pt>
                <c:pt idx="449">
                  <c:v>150</c:v>
                </c:pt>
                <c:pt idx="450">
                  <c:v>150</c:v>
                </c:pt>
                <c:pt idx="451">
                  <c:v>150</c:v>
                </c:pt>
                <c:pt idx="452">
                  <c:v>151</c:v>
                </c:pt>
                <c:pt idx="453">
                  <c:v>151</c:v>
                </c:pt>
                <c:pt idx="454">
                  <c:v>151</c:v>
                </c:pt>
                <c:pt idx="455">
                  <c:v>151</c:v>
                </c:pt>
                <c:pt idx="456">
                  <c:v>151</c:v>
                </c:pt>
                <c:pt idx="457">
                  <c:v>151</c:v>
                </c:pt>
                <c:pt idx="458">
                  <c:v>152</c:v>
                </c:pt>
                <c:pt idx="459">
                  <c:v>152</c:v>
                </c:pt>
                <c:pt idx="460">
                  <c:v>152</c:v>
                </c:pt>
                <c:pt idx="461">
                  <c:v>152</c:v>
                </c:pt>
                <c:pt idx="462">
                  <c:v>152</c:v>
                </c:pt>
                <c:pt idx="463">
                  <c:v>153</c:v>
                </c:pt>
                <c:pt idx="464">
                  <c:v>153</c:v>
                </c:pt>
                <c:pt idx="465">
                  <c:v>153</c:v>
                </c:pt>
                <c:pt idx="466">
                  <c:v>153</c:v>
                </c:pt>
                <c:pt idx="467">
                  <c:v>153</c:v>
                </c:pt>
                <c:pt idx="468">
                  <c:v>153</c:v>
                </c:pt>
                <c:pt idx="469">
                  <c:v>153</c:v>
                </c:pt>
                <c:pt idx="470">
                  <c:v>153</c:v>
                </c:pt>
                <c:pt idx="471">
                  <c:v>153</c:v>
                </c:pt>
                <c:pt idx="472">
                  <c:v>153</c:v>
                </c:pt>
                <c:pt idx="473">
                  <c:v>153</c:v>
                </c:pt>
                <c:pt idx="474">
                  <c:v>158</c:v>
                </c:pt>
                <c:pt idx="475">
                  <c:v>160</c:v>
                </c:pt>
                <c:pt idx="476">
                  <c:v>160</c:v>
                </c:pt>
                <c:pt idx="477">
                  <c:v>161</c:v>
                </c:pt>
                <c:pt idx="478">
                  <c:v>161</c:v>
                </c:pt>
                <c:pt idx="479">
                  <c:v>161</c:v>
                </c:pt>
                <c:pt idx="480">
                  <c:v>162</c:v>
                </c:pt>
                <c:pt idx="481">
                  <c:v>163</c:v>
                </c:pt>
                <c:pt idx="482">
                  <c:v>163</c:v>
                </c:pt>
                <c:pt idx="483">
                  <c:v>164</c:v>
                </c:pt>
                <c:pt idx="484">
                  <c:v>164</c:v>
                </c:pt>
                <c:pt idx="485">
                  <c:v>165</c:v>
                </c:pt>
                <c:pt idx="486">
                  <c:v>165</c:v>
                </c:pt>
                <c:pt idx="487">
                  <c:v>166</c:v>
                </c:pt>
                <c:pt idx="488">
                  <c:v>166</c:v>
                </c:pt>
                <c:pt idx="489">
                  <c:v>167</c:v>
                </c:pt>
                <c:pt idx="490">
                  <c:v>167</c:v>
                </c:pt>
                <c:pt idx="491">
                  <c:v>168</c:v>
                </c:pt>
                <c:pt idx="492">
                  <c:v>175</c:v>
                </c:pt>
                <c:pt idx="493">
                  <c:v>175</c:v>
                </c:pt>
                <c:pt idx="494">
                  <c:v>177</c:v>
                </c:pt>
                <c:pt idx="495">
                  <c:v>177</c:v>
                </c:pt>
                <c:pt idx="496">
                  <c:v>178</c:v>
                </c:pt>
                <c:pt idx="497">
                  <c:v>179</c:v>
                </c:pt>
                <c:pt idx="498">
                  <c:v>180</c:v>
                </c:pt>
                <c:pt idx="499">
                  <c:v>180</c:v>
                </c:pt>
                <c:pt idx="500">
                  <c:v>180</c:v>
                </c:pt>
                <c:pt idx="501">
                  <c:v>181</c:v>
                </c:pt>
                <c:pt idx="502">
                  <c:v>181</c:v>
                </c:pt>
                <c:pt idx="503">
                  <c:v>182</c:v>
                </c:pt>
                <c:pt idx="504">
                  <c:v>182</c:v>
                </c:pt>
                <c:pt idx="505">
                  <c:v>182</c:v>
                </c:pt>
                <c:pt idx="506">
                  <c:v>183</c:v>
                </c:pt>
                <c:pt idx="507">
                  <c:v>183</c:v>
                </c:pt>
                <c:pt idx="508">
                  <c:v>183</c:v>
                </c:pt>
                <c:pt idx="509">
                  <c:v>183</c:v>
                </c:pt>
                <c:pt idx="510">
                  <c:v>184</c:v>
                </c:pt>
                <c:pt idx="511">
                  <c:v>184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186</c:v>
                </c:pt>
                <c:pt idx="516">
                  <c:v>186</c:v>
                </c:pt>
                <c:pt idx="517">
                  <c:v>187</c:v>
                </c:pt>
                <c:pt idx="518">
                  <c:v>187</c:v>
                </c:pt>
                <c:pt idx="519">
                  <c:v>187</c:v>
                </c:pt>
                <c:pt idx="520">
                  <c:v>188</c:v>
                </c:pt>
                <c:pt idx="521">
                  <c:v>188</c:v>
                </c:pt>
                <c:pt idx="522">
                  <c:v>190</c:v>
                </c:pt>
                <c:pt idx="523">
                  <c:v>195</c:v>
                </c:pt>
                <c:pt idx="524">
                  <c:v>196</c:v>
                </c:pt>
                <c:pt idx="525">
                  <c:v>207</c:v>
                </c:pt>
                <c:pt idx="526">
                  <c:v>207</c:v>
                </c:pt>
                <c:pt idx="527">
                  <c:v>208</c:v>
                </c:pt>
                <c:pt idx="528">
                  <c:v>208</c:v>
                </c:pt>
                <c:pt idx="529">
                  <c:v>209</c:v>
                </c:pt>
                <c:pt idx="530">
                  <c:v>209</c:v>
                </c:pt>
                <c:pt idx="531">
                  <c:v>210</c:v>
                </c:pt>
                <c:pt idx="532">
                  <c:v>210</c:v>
                </c:pt>
                <c:pt idx="533">
                  <c:v>225</c:v>
                </c:pt>
                <c:pt idx="534">
                  <c:v>229</c:v>
                </c:pt>
                <c:pt idx="535">
                  <c:v>241</c:v>
                </c:pt>
                <c:pt idx="536">
                  <c:v>255</c:v>
                </c:pt>
                <c:pt idx="537">
                  <c:v>261</c:v>
                </c:pt>
                <c:pt idx="538">
                  <c:v>263</c:v>
                </c:pt>
                <c:pt idx="539">
                  <c:v>265</c:v>
                </c:pt>
                <c:pt idx="540">
                  <c:v>269</c:v>
                </c:pt>
                <c:pt idx="541">
                  <c:v>270</c:v>
                </c:pt>
                <c:pt idx="542">
                  <c:v>283</c:v>
                </c:pt>
                <c:pt idx="543">
                  <c:v>286</c:v>
                </c:pt>
                <c:pt idx="544">
                  <c:v>292</c:v>
                </c:pt>
                <c:pt idx="545">
                  <c:v>297</c:v>
                </c:pt>
                <c:pt idx="546">
                  <c:v>298</c:v>
                </c:pt>
                <c:pt idx="547">
                  <c:v>299</c:v>
                </c:pt>
                <c:pt idx="548">
                  <c:v>306</c:v>
                </c:pt>
                <c:pt idx="549">
                  <c:v>308</c:v>
                </c:pt>
                <c:pt idx="550">
                  <c:v>320</c:v>
                </c:pt>
                <c:pt idx="551">
                  <c:v>321</c:v>
                </c:pt>
                <c:pt idx="552">
                  <c:v>334</c:v>
                </c:pt>
                <c:pt idx="553">
                  <c:v>336</c:v>
                </c:pt>
                <c:pt idx="554">
                  <c:v>338</c:v>
                </c:pt>
                <c:pt idx="555">
                  <c:v>342</c:v>
                </c:pt>
                <c:pt idx="556">
                  <c:v>348</c:v>
                </c:pt>
                <c:pt idx="557">
                  <c:v>350</c:v>
                </c:pt>
                <c:pt idx="558">
                  <c:v>353</c:v>
                </c:pt>
                <c:pt idx="559">
                  <c:v>3</c:v>
                </c:pt>
                <c:pt idx="560">
                  <c:v>8</c:v>
                </c:pt>
                <c:pt idx="561">
                  <c:v>11</c:v>
                </c:pt>
                <c:pt idx="562">
                  <c:v>13</c:v>
                </c:pt>
                <c:pt idx="563">
                  <c:v>17</c:v>
                </c:pt>
                <c:pt idx="564">
                  <c:v>21</c:v>
                </c:pt>
                <c:pt idx="565">
                  <c:v>23</c:v>
                </c:pt>
                <c:pt idx="566">
                  <c:v>26</c:v>
                </c:pt>
                <c:pt idx="567">
                  <c:v>26</c:v>
                </c:pt>
                <c:pt idx="568">
                  <c:v>39</c:v>
                </c:pt>
                <c:pt idx="569">
                  <c:v>42</c:v>
                </c:pt>
                <c:pt idx="570">
                  <c:v>45</c:v>
                </c:pt>
                <c:pt idx="571">
                  <c:v>47</c:v>
                </c:pt>
                <c:pt idx="572">
                  <c:v>51</c:v>
                </c:pt>
                <c:pt idx="573">
                  <c:v>52</c:v>
                </c:pt>
                <c:pt idx="574">
                  <c:v>57</c:v>
                </c:pt>
                <c:pt idx="575">
                  <c:v>60</c:v>
                </c:pt>
                <c:pt idx="576">
                  <c:v>62</c:v>
                </c:pt>
                <c:pt idx="577">
                  <c:v>65</c:v>
                </c:pt>
                <c:pt idx="578">
                  <c:v>67</c:v>
                </c:pt>
                <c:pt idx="579">
                  <c:v>72</c:v>
                </c:pt>
                <c:pt idx="580">
                  <c:v>73</c:v>
                </c:pt>
                <c:pt idx="581">
                  <c:v>75</c:v>
                </c:pt>
                <c:pt idx="582">
                  <c:v>80</c:v>
                </c:pt>
                <c:pt idx="583">
                  <c:v>85</c:v>
                </c:pt>
                <c:pt idx="584">
                  <c:v>93</c:v>
                </c:pt>
                <c:pt idx="585">
                  <c:v>98</c:v>
                </c:pt>
                <c:pt idx="586">
                  <c:v>100</c:v>
                </c:pt>
                <c:pt idx="587">
                  <c:v>108</c:v>
                </c:pt>
                <c:pt idx="588">
                  <c:v>109</c:v>
                </c:pt>
                <c:pt idx="589">
                  <c:v>111</c:v>
                </c:pt>
                <c:pt idx="590">
                  <c:v>117</c:v>
                </c:pt>
                <c:pt idx="591">
                  <c:v>118</c:v>
                </c:pt>
                <c:pt idx="592">
                  <c:v>120</c:v>
                </c:pt>
                <c:pt idx="593">
                  <c:v>122</c:v>
                </c:pt>
                <c:pt idx="594">
                  <c:v>123</c:v>
                </c:pt>
                <c:pt idx="595">
                  <c:v>124</c:v>
                </c:pt>
                <c:pt idx="596">
                  <c:v>126</c:v>
                </c:pt>
                <c:pt idx="597">
                  <c:v>127</c:v>
                </c:pt>
                <c:pt idx="598">
                  <c:v>129</c:v>
                </c:pt>
                <c:pt idx="599">
                  <c:v>131</c:v>
                </c:pt>
                <c:pt idx="600">
                  <c:v>134</c:v>
                </c:pt>
                <c:pt idx="601">
                  <c:v>137</c:v>
                </c:pt>
                <c:pt idx="602">
                  <c:v>141</c:v>
                </c:pt>
                <c:pt idx="603">
                  <c:v>141</c:v>
                </c:pt>
                <c:pt idx="604">
                  <c:v>144</c:v>
                </c:pt>
                <c:pt idx="605">
                  <c:v>146</c:v>
                </c:pt>
                <c:pt idx="606">
                  <c:v>147</c:v>
                </c:pt>
                <c:pt idx="607">
                  <c:v>156</c:v>
                </c:pt>
                <c:pt idx="608">
                  <c:v>164</c:v>
                </c:pt>
                <c:pt idx="609">
                  <c:v>166</c:v>
                </c:pt>
                <c:pt idx="610">
                  <c:v>166</c:v>
                </c:pt>
                <c:pt idx="611">
                  <c:v>176</c:v>
                </c:pt>
                <c:pt idx="612">
                  <c:v>176</c:v>
                </c:pt>
                <c:pt idx="613">
                  <c:v>179</c:v>
                </c:pt>
                <c:pt idx="614">
                  <c:v>183</c:v>
                </c:pt>
                <c:pt idx="615">
                  <c:v>185</c:v>
                </c:pt>
                <c:pt idx="616">
                  <c:v>186</c:v>
                </c:pt>
                <c:pt idx="617">
                  <c:v>186</c:v>
                </c:pt>
                <c:pt idx="618">
                  <c:v>192</c:v>
                </c:pt>
                <c:pt idx="619">
                  <c:v>194</c:v>
                </c:pt>
                <c:pt idx="620">
                  <c:v>196</c:v>
                </c:pt>
                <c:pt idx="621">
                  <c:v>201</c:v>
                </c:pt>
                <c:pt idx="622">
                  <c:v>209</c:v>
                </c:pt>
                <c:pt idx="623">
                  <c:v>219</c:v>
                </c:pt>
                <c:pt idx="624">
                  <c:v>225</c:v>
                </c:pt>
                <c:pt idx="625">
                  <c:v>235</c:v>
                </c:pt>
                <c:pt idx="626">
                  <c:v>238</c:v>
                </c:pt>
                <c:pt idx="627">
                  <c:v>247</c:v>
                </c:pt>
                <c:pt idx="628">
                  <c:v>264</c:v>
                </c:pt>
                <c:pt idx="629">
                  <c:v>268</c:v>
                </c:pt>
                <c:pt idx="630">
                  <c:v>278</c:v>
                </c:pt>
                <c:pt idx="631">
                  <c:v>281</c:v>
                </c:pt>
                <c:pt idx="632">
                  <c:v>292</c:v>
                </c:pt>
                <c:pt idx="633">
                  <c:v>313</c:v>
                </c:pt>
                <c:pt idx="634">
                  <c:v>313</c:v>
                </c:pt>
                <c:pt idx="635">
                  <c:v>313</c:v>
                </c:pt>
                <c:pt idx="636">
                  <c:v>314</c:v>
                </c:pt>
                <c:pt idx="637">
                  <c:v>314</c:v>
                </c:pt>
                <c:pt idx="638">
                  <c:v>316</c:v>
                </c:pt>
                <c:pt idx="639">
                  <c:v>317</c:v>
                </c:pt>
                <c:pt idx="640">
                  <c:v>318</c:v>
                </c:pt>
                <c:pt idx="641">
                  <c:v>319</c:v>
                </c:pt>
                <c:pt idx="642">
                  <c:v>322</c:v>
                </c:pt>
                <c:pt idx="643">
                  <c:v>323</c:v>
                </c:pt>
                <c:pt idx="644">
                  <c:v>323</c:v>
                </c:pt>
                <c:pt idx="645">
                  <c:v>324</c:v>
                </c:pt>
                <c:pt idx="646">
                  <c:v>326</c:v>
                </c:pt>
                <c:pt idx="647">
                  <c:v>331</c:v>
                </c:pt>
                <c:pt idx="648">
                  <c:v>332</c:v>
                </c:pt>
                <c:pt idx="649">
                  <c:v>338</c:v>
                </c:pt>
                <c:pt idx="650">
                  <c:v>339</c:v>
                </c:pt>
                <c:pt idx="651">
                  <c:v>341</c:v>
                </c:pt>
                <c:pt idx="652">
                  <c:v>342</c:v>
                </c:pt>
                <c:pt idx="653">
                  <c:v>344</c:v>
                </c:pt>
                <c:pt idx="654">
                  <c:v>345</c:v>
                </c:pt>
                <c:pt idx="655">
                  <c:v>347</c:v>
                </c:pt>
                <c:pt idx="656">
                  <c:v>354</c:v>
                </c:pt>
                <c:pt idx="657">
                  <c:v>355</c:v>
                </c:pt>
                <c:pt idx="658">
                  <c:v>356</c:v>
                </c:pt>
                <c:pt idx="659">
                  <c:v>359</c:v>
                </c:pt>
                <c:pt idx="660">
                  <c:v>362</c:v>
                </c:pt>
                <c:pt idx="661">
                  <c:v>363</c:v>
                </c:pt>
                <c:pt idx="662">
                  <c:v>363</c:v>
                </c:pt>
                <c:pt idx="663">
                  <c:v>366</c:v>
                </c:pt>
                <c:pt idx="664">
                  <c:v>1</c:v>
                </c:pt>
                <c:pt idx="665">
                  <c:v>4</c:v>
                </c:pt>
                <c:pt idx="666">
                  <c:v>6</c:v>
                </c:pt>
                <c:pt idx="667">
                  <c:v>7</c:v>
                </c:pt>
                <c:pt idx="668">
                  <c:v>9</c:v>
                </c:pt>
                <c:pt idx="669">
                  <c:v>10</c:v>
                </c:pt>
                <c:pt idx="670">
                  <c:v>14</c:v>
                </c:pt>
                <c:pt idx="671">
                  <c:v>14</c:v>
                </c:pt>
                <c:pt idx="672">
                  <c:v>16</c:v>
                </c:pt>
                <c:pt idx="673">
                  <c:v>19</c:v>
                </c:pt>
                <c:pt idx="674">
                  <c:v>20</c:v>
                </c:pt>
                <c:pt idx="675">
                  <c:v>21</c:v>
                </c:pt>
                <c:pt idx="676">
                  <c:v>22</c:v>
                </c:pt>
                <c:pt idx="677">
                  <c:v>22</c:v>
                </c:pt>
                <c:pt idx="678">
                  <c:v>23</c:v>
                </c:pt>
                <c:pt idx="679">
                  <c:v>24</c:v>
                </c:pt>
                <c:pt idx="680">
                  <c:v>25</c:v>
                </c:pt>
                <c:pt idx="681">
                  <c:v>25</c:v>
                </c:pt>
                <c:pt idx="682">
                  <c:v>26</c:v>
                </c:pt>
                <c:pt idx="683">
                  <c:v>27</c:v>
                </c:pt>
                <c:pt idx="684">
                  <c:v>29</c:v>
                </c:pt>
                <c:pt idx="685">
                  <c:v>30</c:v>
                </c:pt>
                <c:pt idx="686">
                  <c:v>31</c:v>
                </c:pt>
                <c:pt idx="687">
                  <c:v>32</c:v>
                </c:pt>
                <c:pt idx="688">
                  <c:v>33</c:v>
                </c:pt>
                <c:pt idx="689">
                  <c:v>34</c:v>
                </c:pt>
                <c:pt idx="690">
                  <c:v>35</c:v>
                </c:pt>
                <c:pt idx="691">
                  <c:v>36</c:v>
                </c:pt>
                <c:pt idx="692">
                  <c:v>36</c:v>
                </c:pt>
                <c:pt idx="693">
                  <c:v>37</c:v>
                </c:pt>
                <c:pt idx="694">
                  <c:v>38</c:v>
                </c:pt>
                <c:pt idx="695">
                  <c:v>41</c:v>
                </c:pt>
                <c:pt idx="696">
                  <c:v>41</c:v>
                </c:pt>
                <c:pt idx="697">
                  <c:v>42</c:v>
                </c:pt>
                <c:pt idx="698">
                  <c:v>43</c:v>
                </c:pt>
                <c:pt idx="699">
                  <c:v>44</c:v>
                </c:pt>
                <c:pt idx="700">
                  <c:v>45</c:v>
                </c:pt>
                <c:pt idx="701">
                  <c:v>48</c:v>
                </c:pt>
                <c:pt idx="702">
                  <c:v>51</c:v>
                </c:pt>
                <c:pt idx="703">
                  <c:v>55</c:v>
                </c:pt>
                <c:pt idx="704">
                  <c:v>55</c:v>
                </c:pt>
                <c:pt idx="705">
                  <c:v>56</c:v>
                </c:pt>
                <c:pt idx="706">
                  <c:v>60</c:v>
                </c:pt>
                <c:pt idx="707">
                  <c:v>61</c:v>
                </c:pt>
                <c:pt idx="708">
                  <c:v>70</c:v>
                </c:pt>
                <c:pt idx="709">
                  <c:v>71</c:v>
                </c:pt>
                <c:pt idx="710">
                  <c:v>71</c:v>
                </c:pt>
                <c:pt idx="711">
                  <c:v>73</c:v>
                </c:pt>
                <c:pt idx="712">
                  <c:v>73</c:v>
                </c:pt>
                <c:pt idx="713">
                  <c:v>75</c:v>
                </c:pt>
                <c:pt idx="714">
                  <c:v>85</c:v>
                </c:pt>
                <c:pt idx="715">
                  <c:v>88</c:v>
                </c:pt>
                <c:pt idx="716">
                  <c:v>89</c:v>
                </c:pt>
                <c:pt idx="717">
                  <c:v>90</c:v>
                </c:pt>
                <c:pt idx="718">
                  <c:v>91</c:v>
                </c:pt>
                <c:pt idx="719">
                  <c:v>91</c:v>
                </c:pt>
                <c:pt idx="720">
                  <c:v>93</c:v>
                </c:pt>
                <c:pt idx="721">
                  <c:v>94</c:v>
                </c:pt>
                <c:pt idx="722">
                  <c:v>94</c:v>
                </c:pt>
                <c:pt idx="723">
                  <c:v>95</c:v>
                </c:pt>
                <c:pt idx="724">
                  <c:v>96</c:v>
                </c:pt>
                <c:pt idx="725">
                  <c:v>97</c:v>
                </c:pt>
                <c:pt idx="726">
                  <c:v>98</c:v>
                </c:pt>
                <c:pt idx="727">
                  <c:v>99</c:v>
                </c:pt>
                <c:pt idx="728">
                  <c:v>100</c:v>
                </c:pt>
                <c:pt idx="729">
                  <c:v>101</c:v>
                </c:pt>
                <c:pt idx="730">
                  <c:v>101</c:v>
                </c:pt>
                <c:pt idx="731">
                  <c:v>104</c:v>
                </c:pt>
                <c:pt idx="732">
                  <c:v>104</c:v>
                </c:pt>
                <c:pt idx="733">
                  <c:v>106</c:v>
                </c:pt>
                <c:pt idx="734">
                  <c:v>106</c:v>
                </c:pt>
                <c:pt idx="735">
                  <c:v>108</c:v>
                </c:pt>
                <c:pt idx="736">
                  <c:v>109</c:v>
                </c:pt>
                <c:pt idx="737">
                  <c:v>109</c:v>
                </c:pt>
                <c:pt idx="738">
                  <c:v>110</c:v>
                </c:pt>
                <c:pt idx="739">
                  <c:v>111</c:v>
                </c:pt>
                <c:pt idx="740">
                  <c:v>111</c:v>
                </c:pt>
                <c:pt idx="741">
                  <c:v>112</c:v>
                </c:pt>
                <c:pt idx="742">
                  <c:v>112</c:v>
                </c:pt>
                <c:pt idx="743">
                  <c:v>113</c:v>
                </c:pt>
                <c:pt idx="744">
                  <c:v>113</c:v>
                </c:pt>
                <c:pt idx="745">
                  <c:v>114</c:v>
                </c:pt>
                <c:pt idx="746">
                  <c:v>115</c:v>
                </c:pt>
                <c:pt idx="747">
                  <c:v>115</c:v>
                </c:pt>
                <c:pt idx="748">
                  <c:v>116</c:v>
                </c:pt>
                <c:pt idx="749">
                  <c:v>116</c:v>
                </c:pt>
                <c:pt idx="750">
                  <c:v>118</c:v>
                </c:pt>
                <c:pt idx="751">
                  <c:v>119</c:v>
                </c:pt>
                <c:pt idx="752">
                  <c:v>120</c:v>
                </c:pt>
                <c:pt idx="753">
                  <c:v>120</c:v>
                </c:pt>
                <c:pt idx="754">
                  <c:v>121</c:v>
                </c:pt>
                <c:pt idx="755">
                  <c:v>121</c:v>
                </c:pt>
                <c:pt idx="756">
                  <c:v>122</c:v>
                </c:pt>
                <c:pt idx="757">
                  <c:v>122</c:v>
                </c:pt>
                <c:pt idx="758">
                  <c:v>123</c:v>
                </c:pt>
                <c:pt idx="759">
                  <c:v>123</c:v>
                </c:pt>
                <c:pt idx="760">
                  <c:v>124</c:v>
                </c:pt>
                <c:pt idx="761">
                  <c:v>124</c:v>
                </c:pt>
                <c:pt idx="762">
                  <c:v>125</c:v>
                </c:pt>
                <c:pt idx="763">
                  <c:v>126</c:v>
                </c:pt>
                <c:pt idx="764">
                  <c:v>128</c:v>
                </c:pt>
                <c:pt idx="765">
                  <c:v>130</c:v>
                </c:pt>
                <c:pt idx="766">
                  <c:v>131</c:v>
                </c:pt>
                <c:pt idx="767">
                  <c:v>133</c:v>
                </c:pt>
                <c:pt idx="768">
                  <c:v>134</c:v>
                </c:pt>
                <c:pt idx="769">
                  <c:v>135</c:v>
                </c:pt>
                <c:pt idx="770">
                  <c:v>135</c:v>
                </c:pt>
                <c:pt idx="771">
                  <c:v>136</c:v>
                </c:pt>
                <c:pt idx="772">
                  <c:v>137</c:v>
                </c:pt>
                <c:pt idx="773">
                  <c:v>137</c:v>
                </c:pt>
                <c:pt idx="774">
                  <c:v>142</c:v>
                </c:pt>
                <c:pt idx="775">
                  <c:v>143</c:v>
                </c:pt>
                <c:pt idx="776">
                  <c:v>145</c:v>
                </c:pt>
                <c:pt idx="777">
                  <c:v>147</c:v>
                </c:pt>
                <c:pt idx="778">
                  <c:v>148</c:v>
                </c:pt>
                <c:pt idx="779">
                  <c:v>150</c:v>
                </c:pt>
                <c:pt idx="780">
                  <c:v>152</c:v>
                </c:pt>
                <c:pt idx="781">
                  <c:v>153</c:v>
                </c:pt>
                <c:pt idx="782">
                  <c:v>153</c:v>
                </c:pt>
                <c:pt idx="783">
                  <c:v>154</c:v>
                </c:pt>
                <c:pt idx="784">
                  <c:v>161</c:v>
                </c:pt>
                <c:pt idx="785">
                  <c:v>163</c:v>
                </c:pt>
                <c:pt idx="786">
                  <c:v>163</c:v>
                </c:pt>
                <c:pt idx="787">
                  <c:v>164</c:v>
                </c:pt>
                <c:pt idx="788">
                  <c:v>165</c:v>
                </c:pt>
                <c:pt idx="789">
                  <c:v>172</c:v>
                </c:pt>
                <c:pt idx="790">
                  <c:v>174</c:v>
                </c:pt>
                <c:pt idx="791">
                  <c:v>174</c:v>
                </c:pt>
                <c:pt idx="792">
                  <c:v>174</c:v>
                </c:pt>
                <c:pt idx="793">
                  <c:v>175</c:v>
                </c:pt>
                <c:pt idx="794">
                  <c:v>175</c:v>
                </c:pt>
                <c:pt idx="795">
                  <c:v>175</c:v>
                </c:pt>
                <c:pt idx="796">
                  <c:v>176</c:v>
                </c:pt>
                <c:pt idx="797">
                  <c:v>176</c:v>
                </c:pt>
                <c:pt idx="798">
                  <c:v>177</c:v>
                </c:pt>
                <c:pt idx="799">
                  <c:v>177</c:v>
                </c:pt>
                <c:pt idx="800">
                  <c:v>178</c:v>
                </c:pt>
                <c:pt idx="801">
                  <c:v>178</c:v>
                </c:pt>
                <c:pt idx="802">
                  <c:v>179</c:v>
                </c:pt>
                <c:pt idx="803">
                  <c:v>179</c:v>
                </c:pt>
                <c:pt idx="804">
                  <c:v>180</c:v>
                </c:pt>
                <c:pt idx="805">
                  <c:v>181</c:v>
                </c:pt>
                <c:pt idx="806">
                  <c:v>182</c:v>
                </c:pt>
                <c:pt idx="807">
                  <c:v>183</c:v>
                </c:pt>
                <c:pt idx="808">
                  <c:v>183</c:v>
                </c:pt>
                <c:pt idx="809">
                  <c:v>184</c:v>
                </c:pt>
                <c:pt idx="810">
                  <c:v>184</c:v>
                </c:pt>
                <c:pt idx="811">
                  <c:v>185</c:v>
                </c:pt>
                <c:pt idx="812">
                  <c:v>186</c:v>
                </c:pt>
                <c:pt idx="813">
                  <c:v>186</c:v>
                </c:pt>
                <c:pt idx="814">
                  <c:v>186</c:v>
                </c:pt>
                <c:pt idx="815">
                  <c:v>187</c:v>
                </c:pt>
                <c:pt idx="816">
                  <c:v>188</c:v>
                </c:pt>
                <c:pt idx="817">
                  <c:v>188</c:v>
                </c:pt>
                <c:pt idx="818">
                  <c:v>189</c:v>
                </c:pt>
                <c:pt idx="819">
                  <c:v>193</c:v>
                </c:pt>
                <c:pt idx="820">
                  <c:v>194</c:v>
                </c:pt>
                <c:pt idx="821">
                  <c:v>195</c:v>
                </c:pt>
                <c:pt idx="822">
                  <c:v>196</c:v>
                </c:pt>
                <c:pt idx="823">
                  <c:v>197</c:v>
                </c:pt>
                <c:pt idx="824">
                  <c:v>197</c:v>
                </c:pt>
                <c:pt idx="825">
                  <c:v>197</c:v>
                </c:pt>
                <c:pt idx="826">
                  <c:v>198</c:v>
                </c:pt>
                <c:pt idx="827">
                  <c:v>198</c:v>
                </c:pt>
                <c:pt idx="828">
                  <c:v>199</c:v>
                </c:pt>
                <c:pt idx="829">
                  <c:v>199</c:v>
                </c:pt>
                <c:pt idx="830">
                  <c:v>200</c:v>
                </c:pt>
                <c:pt idx="831">
                  <c:v>202</c:v>
                </c:pt>
                <c:pt idx="832">
                  <c:v>202</c:v>
                </c:pt>
                <c:pt idx="833">
                  <c:v>204</c:v>
                </c:pt>
                <c:pt idx="834">
                  <c:v>204</c:v>
                </c:pt>
                <c:pt idx="835">
                  <c:v>205</c:v>
                </c:pt>
                <c:pt idx="836">
                  <c:v>205</c:v>
                </c:pt>
                <c:pt idx="837">
                  <c:v>206</c:v>
                </c:pt>
                <c:pt idx="838">
                  <c:v>207</c:v>
                </c:pt>
                <c:pt idx="839">
                  <c:v>207</c:v>
                </c:pt>
                <c:pt idx="840">
                  <c:v>207</c:v>
                </c:pt>
                <c:pt idx="841">
                  <c:v>207</c:v>
                </c:pt>
                <c:pt idx="842">
                  <c:v>208</c:v>
                </c:pt>
                <c:pt idx="843">
                  <c:v>208</c:v>
                </c:pt>
                <c:pt idx="844">
                  <c:v>208</c:v>
                </c:pt>
                <c:pt idx="845">
                  <c:v>209</c:v>
                </c:pt>
                <c:pt idx="846">
                  <c:v>209</c:v>
                </c:pt>
                <c:pt idx="847">
                  <c:v>210</c:v>
                </c:pt>
                <c:pt idx="848">
                  <c:v>210</c:v>
                </c:pt>
                <c:pt idx="849">
                  <c:v>210</c:v>
                </c:pt>
                <c:pt idx="850">
                  <c:v>211</c:v>
                </c:pt>
                <c:pt idx="851">
                  <c:v>212</c:v>
                </c:pt>
                <c:pt idx="852">
                  <c:v>212</c:v>
                </c:pt>
                <c:pt idx="853">
                  <c:v>214</c:v>
                </c:pt>
                <c:pt idx="854">
                  <c:v>215</c:v>
                </c:pt>
                <c:pt idx="855">
                  <c:v>215</c:v>
                </c:pt>
                <c:pt idx="856">
                  <c:v>217</c:v>
                </c:pt>
                <c:pt idx="857">
                  <c:v>217</c:v>
                </c:pt>
                <c:pt idx="858">
                  <c:v>218</c:v>
                </c:pt>
                <c:pt idx="859">
                  <c:v>219</c:v>
                </c:pt>
                <c:pt idx="860">
                  <c:v>219</c:v>
                </c:pt>
                <c:pt idx="861">
                  <c:v>219</c:v>
                </c:pt>
                <c:pt idx="862">
                  <c:v>220</c:v>
                </c:pt>
                <c:pt idx="863">
                  <c:v>225</c:v>
                </c:pt>
                <c:pt idx="864">
                  <c:v>226</c:v>
                </c:pt>
                <c:pt idx="865">
                  <c:v>226</c:v>
                </c:pt>
                <c:pt idx="866">
                  <c:v>227</c:v>
                </c:pt>
                <c:pt idx="867">
                  <c:v>227</c:v>
                </c:pt>
                <c:pt idx="868">
                  <c:v>227</c:v>
                </c:pt>
                <c:pt idx="869">
                  <c:v>228</c:v>
                </c:pt>
                <c:pt idx="870">
                  <c:v>229</c:v>
                </c:pt>
                <c:pt idx="871">
                  <c:v>229</c:v>
                </c:pt>
                <c:pt idx="872">
                  <c:v>233</c:v>
                </c:pt>
                <c:pt idx="873">
                  <c:v>233</c:v>
                </c:pt>
                <c:pt idx="874">
                  <c:v>234</c:v>
                </c:pt>
                <c:pt idx="875">
                  <c:v>237</c:v>
                </c:pt>
                <c:pt idx="876">
                  <c:v>237</c:v>
                </c:pt>
                <c:pt idx="877">
                  <c:v>238</c:v>
                </c:pt>
                <c:pt idx="878">
                  <c:v>238</c:v>
                </c:pt>
                <c:pt idx="879">
                  <c:v>239</c:v>
                </c:pt>
                <c:pt idx="880">
                  <c:v>239</c:v>
                </c:pt>
                <c:pt idx="881">
                  <c:v>240</c:v>
                </c:pt>
                <c:pt idx="882">
                  <c:v>260</c:v>
                </c:pt>
                <c:pt idx="883">
                  <c:v>260</c:v>
                </c:pt>
                <c:pt idx="884">
                  <c:v>262</c:v>
                </c:pt>
                <c:pt idx="885">
                  <c:v>262</c:v>
                </c:pt>
                <c:pt idx="886">
                  <c:v>266</c:v>
                </c:pt>
                <c:pt idx="887">
                  <c:v>267</c:v>
                </c:pt>
                <c:pt idx="888">
                  <c:v>268</c:v>
                </c:pt>
                <c:pt idx="889">
                  <c:v>268</c:v>
                </c:pt>
                <c:pt idx="890">
                  <c:v>268</c:v>
                </c:pt>
                <c:pt idx="891">
                  <c:v>269</c:v>
                </c:pt>
                <c:pt idx="892">
                  <c:v>269</c:v>
                </c:pt>
                <c:pt idx="893">
                  <c:v>269</c:v>
                </c:pt>
                <c:pt idx="894">
                  <c:v>269</c:v>
                </c:pt>
                <c:pt idx="895">
                  <c:v>269</c:v>
                </c:pt>
                <c:pt idx="896">
                  <c:v>270</c:v>
                </c:pt>
                <c:pt idx="897">
                  <c:v>271</c:v>
                </c:pt>
                <c:pt idx="898">
                  <c:v>273</c:v>
                </c:pt>
                <c:pt idx="899">
                  <c:v>273</c:v>
                </c:pt>
                <c:pt idx="900">
                  <c:v>274</c:v>
                </c:pt>
                <c:pt idx="901">
                  <c:v>276</c:v>
                </c:pt>
                <c:pt idx="902">
                  <c:v>276</c:v>
                </c:pt>
                <c:pt idx="903">
                  <c:v>277</c:v>
                </c:pt>
                <c:pt idx="904">
                  <c:v>281</c:v>
                </c:pt>
                <c:pt idx="905">
                  <c:v>281</c:v>
                </c:pt>
                <c:pt idx="906">
                  <c:v>282</c:v>
                </c:pt>
                <c:pt idx="907">
                  <c:v>282</c:v>
                </c:pt>
                <c:pt idx="908">
                  <c:v>283</c:v>
                </c:pt>
                <c:pt idx="909">
                  <c:v>289</c:v>
                </c:pt>
                <c:pt idx="910">
                  <c:v>289</c:v>
                </c:pt>
                <c:pt idx="911">
                  <c:v>289</c:v>
                </c:pt>
                <c:pt idx="912">
                  <c:v>290</c:v>
                </c:pt>
                <c:pt idx="913">
                  <c:v>290</c:v>
                </c:pt>
                <c:pt idx="914">
                  <c:v>291</c:v>
                </c:pt>
                <c:pt idx="915">
                  <c:v>291</c:v>
                </c:pt>
                <c:pt idx="916">
                  <c:v>291</c:v>
                </c:pt>
                <c:pt idx="917">
                  <c:v>293</c:v>
                </c:pt>
                <c:pt idx="918">
                  <c:v>293</c:v>
                </c:pt>
                <c:pt idx="919">
                  <c:v>294</c:v>
                </c:pt>
                <c:pt idx="920">
                  <c:v>294</c:v>
                </c:pt>
                <c:pt idx="921">
                  <c:v>295</c:v>
                </c:pt>
                <c:pt idx="922">
                  <c:v>296</c:v>
                </c:pt>
                <c:pt idx="923">
                  <c:v>296</c:v>
                </c:pt>
                <c:pt idx="924">
                  <c:v>297</c:v>
                </c:pt>
                <c:pt idx="925">
                  <c:v>298</c:v>
                </c:pt>
                <c:pt idx="926">
                  <c:v>299</c:v>
                </c:pt>
                <c:pt idx="927">
                  <c:v>300</c:v>
                </c:pt>
                <c:pt idx="928">
                  <c:v>301</c:v>
                </c:pt>
                <c:pt idx="929">
                  <c:v>303</c:v>
                </c:pt>
                <c:pt idx="930">
                  <c:v>305</c:v>
                </c:pt>
                <c:pt idx="931">
                  <c:v>305</c:v>
                </c:pt>
                <c:pt idx="932">
                  <c:v>307</c:v>
                </c:pt>
                <c:pt idx="933">
                  <c:v>308</c:v>
                </c:pt>
                <c:pt idx="934">
                  <c:v>309</c:v>
                </c:pt>
                <c:pt idx="935">
                  <c:v>310</c:v>
                </c:pt>
                <c:pt idx="936">
                  <c:v>312</c:v>
                </c:pt>
                <c:pt idx="937">
                  <c:v>315</c:v>
                </c:pt>
                <c:pt idx="938">
                  <c:v>316</c:v>
                </c:pt>
                <c:pt idx="939">
                  <c:v>317</c:v>
                </c:pt>
                <c:pt idx="940">
                  <c:v>318</c:v>
                </c:pt>
                <c:pt idx="941">
                  <c:v>319</c:v>
                </c:pt>
                <c:pt idx="942">
                  <c:v>321</c:v>
                </c:pt>
                <c:pt idx="943">
                  <c:v>321</c:v>
                </c:pt>
                <c:pt idx="944">
                  <c:v>323</c:v>
                </c:pt>
                <c:pt idx="945">
                  <c:v>323</c:v>
                </c:pt>
                <c:pt idx="946">
                  <c:v>325</c:v>
                </c:pt>
                <c:pt idx="947">
                  <c:v>325</c:v>
                </c:pt>
                <c:pt idx="948">
                  <c:v>326</c:v>
                </c:pt>
                <c:pt idx="949">
                  <c:v>329</c:v>
                </c:pt>
                <c:pt idx="950">
                  <c:v>331</c:v>
                </c:pt>
                <c:pt idx="951">
                  <c:v>331</c:v>
                </c:pt>
                <c:pt idx="952">
                  <c:v>337</c:v>
                </c:pt>
                <c:pt idx="953">
                  <c:v>344</c:v>
                </c:pt>
                <c:pt idx="954">
                  <c:v>345</c:v>
                </c:pt>
                <c:pt idx="955">
                  <c:v>345</c:v>
                </c:pt>
                <c:pt idx="956">
                  <c:v>346</c:v>
                </c:pt>
                <c:pt idx="957">
                  <c:v>347</c:v>
                </c:pt>
                <c:pt idx="958">
                  <c:v>350</c:v>
                </c:pt>
                <c:pt idx="959">
                  <c:v>351</c:v>
                </c:pt>
                <c:pt idx="960">
                  <c:v>352</c:v>
                </c:pt>
                <c:pt idx="961">
                  <c:v>353</c:v>
                </c:pt>
                <c:pt idx="962">
                  <c:v>353</c:v>
                </c:pt>
                <c:pt idx="963">
                  <c:v>354</c:v>
                </c:pt>
                <c:pt idx="964">
                  <c:v>356</c:v>
                </c:pt>
                <c:pt idx="965">
                  <c:v>356</c:v>
                </c:pt>
                <c:pt idx="966">
                  <c:v>358</c:v>
                </c:pt>
                <c:pt idx="967">
                  <c:v>358</c:v>
                </c:pt>
                <c:pt idx="968">
                  <c:v>359</c:v>
                </c:pt>
                <c:pt idx="969">
                  <c:v>359</c:v>
                </c:pt>
                <c:pt idx="970">
                  <c:v>360</c:v>
                </c:pt>
                <c:pt idx="971">
                  <c:v>360</c:v>
                </c:pt>
                <c:pt idx="972">
                  <c:v>361</c:v>
                </c:pt>
                <c:pt idx="973">
                  <c:v>361</c:v>
                </c:pt>
                <c:pt idx="974">
                  <c:v>363</c:v>
                </c:pt>
                <c:pt idx="975">
                  <c:v>1</c:v>
                </c:pt>
                <c:pt idx="976">
                  <c:v>7</c:v>
                </c:pt>
                <c:pt idx="977">
                  <c:v>8</c:v>
                </c:pt>
                <c:pt idx="978">
                  <c:v>12</c:v>
                </c:pt>
                <c:pt idx="979">
                  <c:v>13</c:v>
                </c:pt>
                <c:pt idx="980">
                  <c:v>13</c:v>
                </c:pt>
                <c:pt idx="981">
                  <c:v>13</c:v>
                </c:pt>
                <c:pt idx="982">
                  <c:v>14</c:v>
                </c:pt>
                <c:pt idx="983">
                  <c:v>15</c:v>
                </c:pt>
                <c:pt idx="984">
                  <c:v>18</c:v>
                </c:pt>
                <c:pt idx="985">
                  <c:v>20</c:v>
                </c:pt>
                <c:pt idx="986">
                  <c:v>21</c:v>
                </c:pt>
                <c:pt idx="987">
                  <c:v>22</c:v>
                </c:pt>
                <c:pt idx="988">
                  <c:v>27</c:v>
                </c:pt>
                <c:pt idx="989">
                  <c:v>28</c:v>
                </c:pt>
                <c:pt idx="990">
                  <c:v>29</c:v>
                </c:pt>
                <c:pt idx="991">
                  <c:v>33</c:v>
                </c:pt>
                <c:pt idx="992">
                  <c:v>34</c:v>
                </c:pt>
                <c:pt idx="993">
                  <c:v>36</c:v>
                </c:pt>
                <c:pt idx="994">
                  <c:v>39</c:v>
                </c:pt>
                <c:pt idx="995">
                  <c:v>40</c:v>
                </c:pt>
                <c:pt idx="996">
                  <c:v>47</c:v>
                </c:pt>
                <c:pt idx="997">
                  <c:v>47</c:v>
                </c:pt>
                <c:pt idx="998">
                  <c:v>48</c:v>
                </c:pt>
                <c:pt idx="999">
                  <c:v>48</c:v>
                </c:pt>
                <c:pt idx="1000">
                  <c:v>51</c:v>
                </c:pt>
                <c:pt idx="1001">
                  <c:v>52</c:v>
                </c:pt>
                <c:pt idx="1002">
                  <c:v>57</c:v>
                </c:pt>
                <c:pt idx="1003">
                  <c:v>58</c:v>
                </c:pt>
                <c:pt idx="1004">
                  <c:v>58</c:v>
                </c:pt>
                <c:pt idx="1005">
                  <c:v>58</c:v>
                </c:pt>
                <c:pt idx="1006">
                  <c:v>59</c:v>
                </c:pt>
                <c:pt idx="1007">
                  <c:v>63</c:v>
                </c:pt>
                <c:pt idx="1008">
                  <c:v>65</c:v>
                </c:pt>
                <c:pt idx="1009">
                  <c:v>66</c:v>
                </c:pt>
                <c:pt idx="1010">
                  <c:v>68</c:v>
                </c:pt>
                <c:pt idx="1011">
                  <c:v>70</c:v>
                </c:pt>
                <c:pt idx="1012">
                  <c:v>72</c:v>
                </c:pt>
                <c:pt idx="1013">
                  <c:v>73</c:v>
                </c:pt>
                <c:pt idx="1014">
                  <c:v>75</c:v>
                </c:pt>
                <c:pt idx="1015">
                  <c:v>75</c:v>
                </c:pt>
                <c:pt idx="1016">
                  <c:v>78</c:v>
                </c:pt>
                <c:pt idx="1017">
                  <c:v>80</c:v>
                </c:pt>
                <c:pt idx="1018">
                  <c:v>81</c:v>
                </c:pt>
                <c:pt idx="1019">
                  <c:v>84</c:v>
                </c:pt>
                <c:pt idx="1020">
                  <c:v>86</c:v>
                </c:pt>
                <c:pt idx="1021">
                  <c:v>89</c:v>
                </c:pt>
                <c:pt idx="1022">
                  <c:v>90</c:v>
                </c:pt>
                <c:pt idx="1023">
                  <c:v>92</c:v>
                </c:pt>
                <c:pt idx="1024">
                  <c:v>92</c:v>
                </c:pt>
                <c:pt idx="1025">
                  <c:v>94</c:v>
                </c:pt>
                <c:pt idx="1026">
                  <c:v>94</c:v>
                </c:pt>
                <c:pt idx="1027">
                  <c:v>95</c:v>
                </c:pt>
                <c:pt idx="1028">
                  <c:v>96</c:v>
                </c:pt>
                <c:pt idx="1029">
                  <c:v>96</c:v>
                </c:pt>
                <c:pt idx="1030">
                  <c:v>97</c:v>
                </c:pt>
                <c:pt idx="1031">
                  <c:v>98</c:v>
                </c:pt>
                <c:pt idx="1032">
                  <c:v>98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100</c:v>
                </c:pt>
                <c:pt idx="1037">
                  <c:v>100</c:v>
                </c:pt>
                <c:pt idx="1038">
                  <c:v>101</c:v>
                </c:pt>
                <c:pt idx="1039">
                  <c:v>101</c:v>
                </c:pt>
                <c:pt idx="1040">
                  <c:v>102</c:v>
                </c:pt>
                <c:pt idx="1041">
                  <c:v>103</c:v>
                </c:pt>
                <c:pt idx="1042">
                  <c:v>110</c:v>
                </c:pt>
                <c:pt idx="1043">
                  <c:v>111</c:v>
                </c:pt>
                <c:pt idx="1044">
                  <c:v>111</c:v>
                </c:pt>
                <c:pt idx="1045">
                  <c:v>112</c:v>
                </c:pt>
                <c:pt idx="1046">
                  <c:v>112</c:v>
                </c:pt>
                <c:pt idx="1047">
                  <c:v>113</c:v>
                </c:pt>
                <c:pt idx="1048">
                  <c:v>114</c:v>
                </c:pt>
                <c:pt idx="1049">
                  <c:v>114</c:v>
                </c:pt>
                <c:pt idx="1050">
                  <c:v>116</c:v>
                </c:pt>
                <c:pt idx="1051">
                  <c:v>117</c:v>
                </c:pt>
                <c:pt idx="1052">
                  <c:v>117</c:v>
                </c:pt>
                <c:pt idx="1053">
                  <c:v>118</c:v>
                </c:pt>
                <c:pt idx="1054">
                  <c:v>119</c:v>
                </c:pt>
                <c:pt idx="1055">
                  <c:v>121</c:v>
                </c:pt>
                <c:pt idx="1056">
                  <c:v>121</c:v>
                </c:pt>
                <c:pt idx="1057">
                  <c:v>123</c:v>
                </c:pt>
                <c:pt idx="1058">
                  <c:v>123</c:v>
                </c:pt>
                <c:pt idx="1059">
                  <c:v>124</c:v>
                </c:pt>
                <c:pt idx="1060">
                  <c:v>124</c:v>
                </c:pt>
                <c:pt idx="1061">
                  <c:v>125</c:v>
                </c:pt>
                <c:pt idx="1062">
                  <c:v>126</c:v>
                </c:pt>
                <c:pt idx="1063">
                  <c:v>128</c:v>
                </c:pt>
                <c:pt idx="1064">
                  <c:v>128</c:v>
                </c:pt>
                <c:pt idx="1065">
                  <c:v>130</c:v>
                </c:pt>
                <c:pt idx="1066">
                  <c:v>131</c:v>
                </c:pt>
                <c:pt idx="1067">
                  <c:v>131</c:v>
                </c:pt>
                <c:pt idx="1068">
                  <c:v>132</c:v>
                </c:pt>
                <c:pt idx="1069">
                  <c:v>133</c:v>
                </c:pt>
                <c:pt idx="1070">
                  <c:v>133</c:v>
                </c:pt>
                <c:pt idx="1071">
                  <c:v>135</c:v>
                </c:pt>
                <c:pt idx="1072">
                  <c:v>135</c:v>
                </c:pt>
                <c:pt idx="1073">
                  <c:v>137</c:v>
                </c:pt>
                <c:pt idx="1074">
                  <c:v>138</c:v>
                </c:pt>
                <c:pt idx="1075">
                  <c:v>138</c:v>
                </c:pt>
                <c:pt idx="1076">
                  <c:v>139</c:v>
                </c:pt>
                <c:pt idx="1077">
                  <c:v>139</c:v>
                </c:pt>
                <c:pt idx="1078">
                  <c:v>140</c:v>
                </c:pt>
                <c:pt idx="1079">
                  <c:v>141</c:v>
                </c:pt>
                <c:pt idx="1080">
                  <c:v>141</c:v>
                </c:pt>
                <c:pt idx="1081">
                  <c:v>142</c:v>
                </c:pt>
                <c:pt idx="1082">
                  <c:v>142</c:v>
                </c:pt>
                <c:pt idx="1083">
                  <c:v>143</c:v>
                </c:pt>
                <c:pt idx="1084">
                  <c:v>144</c:v>
                </c:pt>
                <c:pt idx="1085">
                  <c:v>145</c:v>
                </c:pt>
                <c:pt idx="1086">
                  <c:v>145</c:v>
                </c:pt>
                <c:pt idx="1087">
                  <c:v>146</c:v>
                </c:pt>
                <c:pt idx="1088">
                  <c:v>148</c:v>
                </c:pt>
                <c:pt idx="1089">
                  <c:v>148</c:v>
                </c:pt>
                <c:pt idx="1090">
                  <c:v>150</c:v>
                </c:pt>
                <c:pt idx="1091">
                  <c:v>153</c:v>
                </c:pt>
                <c:pt idx="1092">
                  <c:v>153</c:v>
                </c:pt>
                <c:pt idx="1093">
                  <c:v>154</c:v>
                </c:pt>
                <c:pt idx="1094">
                  <c:v>154</c:v>
                </c:pt>
                <c:pt idx="1095">
                  <c:v>156</c:v>
                </c:pt>
                <c:pt idx="1096">
                  <c:v>156</c:v>
                </c:pt>
                <c:pt idx="1097">
                  <c:v>159</c:v>
                </c:pt>
              </c:numCache>
            </c:numRef>
          </c:xVal>
          <c:yVal>
            <c:numRef>
              <c:f>Lake!$C$5:$C$1105</c:f>
              <c:numCache>
                <c:formatCode>General</c:formatCode>
                <c:ptCount val="1098"/>
                <c:pt idx="0">
                  <c:v>76</c:v>
                </c:pt>
                <c:pt idx="1">
                  <c:v>82</c:v>
                </c:pt>
                <c:pt idx="2">
                  <c:v>73</c:v>
                </c:pt>
                <c:pt idx="3">
                  <c:v>73</c:v>
                </c:pt>
                <c:pt idx="4">
                  <c:v>68</c:v>
                </c:pt>
                <c:pt idx="5">
                  <c:v>50</c:v>
                </c:pt>
                <c:pt idx="6">
                  <c:v>40</c:v>
                </c:pt>
                <c:pt idx="7">
                  <c:v>54</c:v>
                </c:pt>
                <c:pt idx="8">
                  <c:v>58</c:v>
                </c:pt>
                <c:pt idx="9">
                  <c:v>56</c:v>
                </c:pt>
                <c:pt idx="10">
                  <c:v>59</c:v>
                </c:pt>
                <c:pt idx="11">
                  <c:v>62</c:v>
                </c:pt>
                <c:pt idx="12">
                  <c:v>64</c:v>
                </c:pt>
                <c:pt idx="13">
                  <c:v>75</c:v>
                </c:pt>
                <c:pt idx="14">
                  <c:v>75</c:v>
                </c:pt>
                <c:pt idx="15">
                  <c:v>72</c:v>
                </c:pt>
                <c:pt idx="16">
                  <c:v>81</c:v>
                </c:pt>
                <c:pt idx="17">
                  <c:v>75</c:v>
                </c:pt>
                <c:pt idx="18">
                  <c:v>79</c:v>
                </c:pt>
                <c:pt idx="19">
                  <c:v>81</c:v>
                </c:pt>
                <c:pt idx="20">
                  <c:v>83</c:v>
                </c:pt>
                <c:pt idx="21">
                  <c:v>82</c:v>
                </c:pt>
                <c:pt idx="22">
                  <c:v>79</c:v>
                </c:pt>
                <c:pt idx="23">
                  <c:v>81</c:v>
                </c:pt>
                <c:pt idx="24">
                  <c:v>82</c:v>
                </c:pt>
                <c:pt idx="25">
                  <c:v>81</c:v>
                </c:pt>
                <c:pt idx="26">
                  <c:v>77</c:v>
                </c:pt>
                <c:pt idx="27">
                  <c:v>77</c:v>
                </c:pt>
                <c:pt idx="28">
                  <c:v>82</c:v>
                </c:pt>
                <c:pt idx="29">
                  <c:v>85</c:v>
                </c:pt>
                <c:pt idx="30">
                  <c:v>85</c:v>
                </c:pt>
                <c:pt idx="31">
                  <c:v>81</c:v>
                </c:pt>
                <c:pt idx="32">
                  <c:v>82</c:v>
                </c:pt>
                <c:pt idx="33">
                  <c:v>81</c:v>
                </c:pt>
                <c:pt idx="34">
                  <c:v>79</c:v>
                </c:pt>
                <c:pt idx="35">
                  <c:v>83</c:v>
                </c:pt>
                <c:pt idx="36">
                  <c:v>79</c:v>
                </c:pt>
                <c:pt idx="37">
                  <c:v>74</c:v>
                </c:pt>
                <c:pt idx="38">
                  <c:v>75</c:v>
                </c:pt>
                <c:pt idx="39">
                  <c:v>72</c:v>
                </c:pt>
                <c:pt idx="40">
                  <c:v>71</c:v>
                </c:pt>
                <c:pt idx="41">
                  <c:v>68</c:v>
                </c:pt>
                <c:pt idx="42">
                  <c:v>69</c:v>
                </c:pt>
                <c:pt idx="43">
                  <c:v>63</c:v>
                </c:pt>
                <c:pt idx="44">
                  <c:v>60</c:v>
                </c:pt>
                <c:pt idx="45">
                  <c:v>59</c:v>
                </c:pt>
                <c:pt idx="46">
                  <c:v>61</c:v>
                </c:pt>
                <c:pt idx="47">
                  <c:v>59</c:v>
                </c:pt>
                <c:pt idx="48">
                  <c:v>58</c:v>
                </c:pt>
                <c:pt idx="49">
                  <c:v>58</c:v>
                </c:pt>
                <c:pt idx="50">
                  <c:v>54</c:v>
                </c:pt>
                <c:pt idx="51">
                  <c:v>53</c:v>
                </c:pt>
                <c:pt idx="52">
                  <c:v>52</c:v>
                </c:pt>
                <c:pt idx="53">
                  <c:v>54</c:v>
                </c:pt>
                <c:pt idx="54">
                  <c:v>51</c:v>
                </c:pt>
                <c:pt idx="55">
                  <c:v>47</c:v>
                </c:pt>
                <c:pt idx="56">
                  <c:v>44</c:v>
                </c:pt>
                <c:pt idx="57">
                  <c:v>46</c:v>
                </c:pt>
                <c:pt idx="58">
                  <c:v>44</c:v>
                </c:pt>
                <c:pt idx="59">
                  <c:v>51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62</c:v>
                </c:pt>
                <c:pt idx="64">
                  <c:v>59</c:v>
                </c:pt>
                <c:pt idx="65">
                  <c:v>58</c:v>
                </c:pt>
                <c:pt idx="66">
                  <c:v>57</c:v>
                </c:pt>
                <c:pt idx="67">
                  <c:v>62</c:v>
                </c:pt>
                <c:pt idx="68">
                  <c:v>69</c:v>
                </c:pt>
                <c:pt idx="69">
                  <c:v>84</c:v>
                </c:pt>
                <c:pt idx="70">
                  <c:v>86</c:v>
                </c:pt>
                <c:pt idx="71">
                  <c:v>79</c:v>
                </c:pt>
                <c:pt idx="72">
                  <c:v>79</c:v>
                </c:pt>
                <c:pt idx="73">
                  <c:v>78</c:v>
                </c:pt>
                <c:pt idx="74">
                  <c:v>81</c:v>
                </c:pt>
                <c:pt idx="75">
                  <c:v>73</c:v>
                </c:pt>
                <c:pt idx="76">
                  <c:v>71</c:v>
                </c:pt>
                <c:pt idx="77">
                  <c:v>66</c:v>
                </c:pt>
                <c:pt idx="78">
                  <c:v>65</c:v>
                </c:pt>
                <c:pt idx="79">
                  <c:v>65</c:v>
                </c:pt>
                <c:pt idx="80">
                  <c:v>51</c:v>
                </c:pt>
                <c:pt idx="81">
                  <c:v>49</c:v>
                </c:pt>
                <c:pt idx="82">
                  <c:v>48</c:v>
                </c:pt>
                <c:pt idx="83">
                  <c:v>49</c:v>
                </c:pt>
                <c:pt idx="84">
                  <c:v>62</c:v>
                </c:pt>
                <c:pt idx="85">
                  <c:v>64</c:v>
                </c:pt>
                <c:pt idx="86">
                  <c:v>69</c:v>
                </c:pt>
                <c:pt idx="87">
                  <c:v>68</c:v>
                </c:pt>
                <c:pt idx="88">
                  <c:v>62</c:v>
                </c:pt>
                <c:pt idx="89">
                  <c:v>67</c:v>
                </c:pt>
                <c:pt idx="90">
                  <c:v>58</c:v>
                </c:pt>
                <c:pt idx="91">
                  <c:v>65</c:v>
                </c:pt>
                <c:pt idx="92">
                  <c:v>65</c:v>
                </c:pt>
                <c:pt idx="93">
                  <c:v>65</c:v>
                </c:pt>
                <c:pt idx="94">
                  <c:v>62</c:v>
                </c:pt>
                <c:pt idx="95">
                  <c:v>67</c:v>
                </c:pt>
                <c:pt idx="96">
                  <c:v>68</c:v>
                </c:pt>
                <c:pt idx="97">
                  <c:v>81</c:v>
                </c:pt>
                <c:pt idx="98">
                  <c:v>81</c:v>
                </c:pt>
                <c:pt idx="99">
                  <c:v>81</c:v>
                </c:pt>
                <c:pt idx="100">
                  <c:v>81</c:v>
                </c:pt>
                <c:pt idx="101">
                  <c:v>80</c:v>
                </c:pt>
                <c:pt idx="102">
                  <c:v>77</c:v>
                </c:pt>
                <c:pt idx="103">
                  <c:v>78</c:v>
                </c:pt>
                <c:pt idx="104">
                  <c:v>79</c:v>
                </c:pt>
                <c:pt idx="105">
                  <c:v>84</c:v>
                </c:pt>
                <c:pt idx="106">
                  <c:v>83</c:v>
                </c:pt>
                <c:pt idx="107">
                  <c:v>83</c:v>
                </c:pt>
                <c:pt idx="108">
                  <c:v>85</c:v>
                </c:pt>
                <c:pt idx="109">
                  <c:v>82</c:v>
                </c:pt>
                <c:pt idx="110">
                  <c:v>85</c:v>
                </c:pt>
                <c:pt idx="111">
                  <c:v>79</c:v>
                </c:pt>
                <c:pt idx="112">
                  <c:v>82</c:v>
                </c:pt>
                <c:pt idx="113">
                  <c:v>82</c:v>
                </c:pt>
                <c:pt idx="114">
                  <c:v>83</c:v>
                </c:pt>
                <c:pt idx="115">
                  <c:v>77</c:v>
                </c:pt>
                <c:pt idx="116">
                  <c:v>75</c:v>
                </c:pt>
                <c:pt idx="117">
                  <c:v>79</c:v>
                </c:pt>
                <c:pt idx="118">
                  <c:v>75</c:v>
                </c:pt>
                <c:pt idx="119">
                  <c:v>72</c:v>
                </c:pt>
                <c:pt idx="120">
                  <c:v>71</c:v>
                </c:pt>
                <c:pt idx="121">
                  <c:v>74</c:v>
                </c:pt>
                <c:pt idx="122">
                  <c:v>75</c:v>
                </c:pt>
                <c:pt idx="123">
                  <c:v>75</c:v>
                </c:pt>
                <c:pt idx="124">
                  <c:v>69</c:v>
                </c:pt>
                <c:pt idx="125">
                  <c:v>70</c:v>
                </c:pt>
                <c:pt idx="126">
                  <c:v>69</c:v>
                </c:pt>
                <c:pt idx="127">
                  <c:v>68</c:v>
                </c:pt>
                <c:pt idx="128">
                  <c:v>66</c:v>
                </c:pt>
                <c:pt idx="129">
                  <c:v>60</c:v>
                </c:pt>
                <c:pt idx="130">
                  <c:v>62</c:v>
                </c:pt>
                <c:pt idx="131">
                  <c:v>48</c:v>
                </c:pt>
                <c:pt idx="132">
                  <c:v>53</c:v>
                </c:pt>
                <c:pt idx="133">
                  <c:v>49</c:v>
                </c:pt>
                <c:pt idx="134">
                  <c:v>55</c:v>
                </c:pt>
                <c:pt idx="135">
                  <c:v>56</c:v>
                </c:pt>
                <c:pt idx="136">
                  <c:v>59</c:v>
                </c:pt>
                <c:pt idx="137">
                  <c:v>65</c:v>
                </c:pt>
                <c:pt idx="138">
                  <c:v>54</c:v>
                </c:pt>
                <c:pt idx="139">
                  <c:v>58</c:v>
                </c:pt>
                <c:pt idx="140">
                  <c:v>66</c:v>
                </c:pt>
                <c:pt idx="141">
                  <c:v>63</c:v>
                </c:pt>
                <c:pt idx="142">
                  <c:v>66</c:v>
                </c:pt>
                <c:pt idx="143">
                  <c:v>75</c:v>
                </c:pt>
                <c:pt idx="144">
                  <c:v>76</c:v>
                </c:pt>
                <c:pt idx="145">
                  <c:v>75</c:v>
                </c:pt>
                <c:pt idx="146">
                  <c:v>72</c:v>
                </c:pt>
                <c:pt idx="147">
                  <c:v>67</c:v>
                </c:pt>
                <c:pt idx="148">
                  <c:v>86</c:v>
                </c:pt>
                <c:pt idx="149">
                  <c:v>81</c:v>
                </c:pt>
                <c:pt idx="150">
                  <c:v>86</c:v>
                </c:pt>
                <c:pt idx="151">
                  <c:v>83</c:v>
                </c:pt>
                <c:pt idx="152">
                  <c:v>86</c:v>
                </c:pt>
                <c:pt idx="153">
                  <c:v>81</c:v>
                </c:pt>
                <c:pt idx="154">
                  <c:v>82</c:v>
                </c:pt>
                <c:pt idx="155">
                  <c:v>84</c:v>
                </c:pt>
                <c:pt idx="156">
                  <c:v>81</c:v>
                </c:pt>
                <c:pt idx="157">
                  <c:v>81</c:v>
                </c:pt>
                <c:pt idx="158">
                  <c:v>83</c:v>
                </c:pt>
                <c:pt idx="159">
                  <c:v>85</c:v>
                </c:pt>
                <c:pt idx="160">
                  <c:v>79</c:v>
                </c:pt>
                <c:pt idx="161">
                  <c:v>80</c:v>
                </c:pt>
                <c:pt idx="162">
                  <c:v>74</c:v>
                </c:pt>
                <c:pt idx="163">
                  <c:v>75</c:v>
                </c:pt>
                <c:pt idx="164">
                  <c:v>77</c:v>
                </c:pt>
                <c:pt idx="165">
                  <c:v>70</c:v>
                </c:pt>
                <c:pt idx="166">
                  <c:v>60</c:v>
                </c:pt>
                <c:pt idx="167">
                  <c:v>55</c:v>
                </c:pt>
                <c:pt idx="168">
                  <c:v>55</c:v>
                </c:pt>
                <c:pt idx="169">
                  <c:v>53</c:v>
                </c:pt>
                <c:pt idx="170">
                  <c:v>50</c:v>
                </c:pt>
                <c:pt idx="171">
                  <c:v>50</c:v>
                </c:pt>
                <c:pt idx="172">
                  <c:v>53</c:v>
                </c:pt>
                <c:pt idx="173">
                  <c:v>47</c:v>
                </c:pt>
                <c:pt idx="174">
                  <c:v>46</c:v>
                </c:pt>
                <c:pt idx="175">
                  <c:v>47</c:v>
                </c:pt>
                <c:pt idx="176">
                  <c:v>51</c:v>
                </c:pt>
                <c:pt idx="177">
                  <c:v>49</c:v>
                </c:pt>
                <c:pt idx="178">
                  <c:v>49</c:v>
                </c:pt>
                <c:pt idx="179">
                  <c:v>53</c:v>
                </c:pt>
                <c:pt idx="180">
                  <c:v>53</c:v>
                </c:pt>
                <c:pt idx="181">
                  <c:v>58</c:v>
                </c:pt>
                <c:pt idx="182">
                  <c:v>57</c:v>
                </c:pt>
                <c:pt idx="183">
                  <c:v>66</c:v>
                </c:pt>
                <c:pt idx="184">
                  <c:v>59</c:v>
                </c:pt>
                <c:pt idx="185">
                  <c:v>72</c:v>
                </c:pt>
                <c:pt idx="186">
                  <c:v>69</c:v>
                </c:pt>
                <c:pt idx="187">
                  <c:v>72</c:v>
                </c:pt>
                <c:pt idx="188">
                  <c:v>68</c:v>
                </c:pt>
                <c:pt idx="189">
                  <c:v>73</c:v>
                </c:pt>
                <c:pt idx="190">
                  <c:v>77</c:v>
                </c:pt>
                <c:pt idx="191">
                  <c:v>75</c:v>
                </c:pt>
                <c:pt idx="192">
                  <c:v>79</c:v>
                </c:pt>
                <c:pt idx="193">
                  <c:v>79</c:v>
                </c:pt>
                <c:pt idx="194">
                  <c:v>67</c:v>
                </c:pt>
                <c:pt idx="195">
                  <c:v>76</c:v>
                </c:pt>
                <c:pt idx="196">
                  <c:v>75</c:v>
                </c:pt>
                <c:pt idx="197">
                  <c:v>80</c:v>
                </c:pt>
                <c:pt idx="198">
                  <c:v>81</c:v>
                </c:pt>
                <c:pt idx="199">
                  <c:v>85</c:v>
                </c:pt>
                <c:pt idx="200">
                  <c:v>87</c:v>
                </c:pt>
                <c:pt idx="201">
                  <c:v>85</c:v>
                </c:pt>
                <c:pt idx="202">
                  <c:v>86</c:v>
                </c:pt>
                <c:pt idx="203">
                  <c:v>83</c:v>
                </c:pt>
                <c:pt idx="204">
                  <c:v>81</c:v>
                </c:pt>
                <c:pt idx="205">
                  <c:v>82</c:v>
                </c:pt>
                <c:pt idx="206">
                  <c:v>83</c:v>
                </c:pt>
                <c:pt idx="207">
                  <c:v>82</c:v>
                </c:pt>
                <c:pt idx="208">
                  <c:v>84</c:v>
                </c:pt>
                <c:pt idx="209">
                  <c:v>77</c:v>
                </c:pt>
                <c:pt idx="210">
                  <c:v>77</c:v>
                </c:pt>
                <c:pt idx="211">
                  <c:v>78</c:v>
                </c:pt>
                <c:pt idx="212">
                  <c:v>77</c:v>
                </c:pt>
                <c:pt idx="213">
                  <c:v>75</c:v>
                </c:pt>
                <c:pt idx="214">
                  <c:v>74</c:v>
                </c:pt>
                <c:pt idx="215">
                  <c:v>67</c:v>
                </c:pt>
                <c:pt idx="216">
                  <c:v>66</c:v>
                </c:pt>
                <c:pt idx="217">
                  <c:v>62</c:v>
                </c:pt>
                <c:pt idx="218">
                  <c:v>59</c:v>
                </c:pt>
                <c:pt idx="219">
                  <c:v>55</c:v>
                </c:pt>
                <c:pt idx="220">
                  <c:v>53</c:v>
                </c:pt>
                <c:pt idx="221">
                  <c:v>52</c:v>
                </c:pt>
                <c:pt idx="222">
                  <c:v>54</c:v>
                </c:pt>
                <c:pt idx="223">
                  <c:v>51</c:v>
                </c:pt>
                <c:pt idx="224">
                  <c:v>53</c:v>
                </c:pt>
                <c:pt idx="225">
                  <c:v>52</c:v>
                </c:pt>
                <c:pt idx="226">
                  <c:v>50</c:v>
                </c:pt>
                <c:pt idx="227">
                  <c:v>47</c:v>
                </c:pt>
                <c:pt idx="228">
                  <c:v>48</c:v>
                </c:pt>
                <c:pt idx="229">
                  <c:v>51</c:v>
                </c:pt>
                <c:pt idx="230">
                  <c:v>51</c:v>
                </c:pt>
                <c:pt idx="231">
                  <c:v>52</c:v>
                </c:pt>
                <c:pt idx="232">
                  <c:v>52</c:v>
                </c:pt>
                <c:pt idx="233">
                  <c:v>61</c:v>
                </c:pt>
                <c:pt idx="234">
                  <c:v>57</c:v>
                </c:pt>
                <c:pt idx="235">
                  <c:v>57</c:v>
                </c:pt>
                <c:pt idx="236">
                  <c:v>55</c:v>
                </c:pt>
                <c:pt idx="237">
                  <c:v>56</c:v>
                </c:pt>
                <c:pt idx="238">
                  <c:v>56</c:v>
                </c:pt>
                <c:pt idx="239">
                  <c:v>63</c:v>
                </c:pt>
                <c:pt idx="240">
                  <c:v>60</c:v>
                </c:pt>
                <c:pt idx="241">
                  <c:v>54</c:v>
                </c:pt>
                <c:pt idx="242">
                  <c:v>56</c:v>
                </c:pt>
                <c:pt idx="243">
                  <c:v>62</c:v>
                </c:pt>
                <c:pt idx="244">
                  <c:v>65</c:v>
                </c:pt>
                <c:pt idx="245">
                  <c:v>59</c:v>
                </c:pt>
                <c:pt idx="246">
                  <c:v>62</c:v>
                </c:pt>
                <c:pt idx="247">
                  <c:v>64</c:v>
                </c:pt>
                <c:pt idx="248">
                  <c:v>57</c:v>
                </c:pt>
                <c:pt idx="249">
                  <c:v>61</c:v>
                </c:pt>
                <c:pt idx="250">
                  <c:v>60</c:v>
                </c:pt>
                <c:pt idx="251">
                  <c:v>63</c:v>
                </c:pt>
                <c:pt idx="252">
                  <c:v>69</c:v>
                </c:pt>
                <c:pt idx="253">
                  <c:v>77</c:v>
                </c:pt>
                <c:pt idx="254">
                  <c:v>77</c:v>
                </c:pt>
                <c:pt idx="255">
                  <c:v>74</c:v>
                </c:pt>
                <c:pt idx="256">
                  <c:v>74</c:v>
                </c:pt>
                <c:pt idx="257">
                  <c:v>75</c:v>
                </c:pt>
                <c:pt idx="258">
                  <c:v>79</c:v>
                </c:pt>
                <c:pt idx="259">
                  <c:v>77</c:v>
                </c:pt>
                <c:pt idx="260">
                  <c:v>80</c:v>
                </c:pt>
                <c:pt idx="261">
                  <c:v>78</c:v>
                </c:pt>
                <c:pt idx="262">
                  <c:v>81</c:v>
                </c:pt>
                <c:pt idx="263">
                  <c:v>81</c:v>
                </c:pt>
                <c:pt idx="264">
                  <c:v>84</c:v>
                </c:pt>
                <c:pt idx="265">
                  <c:v>84</c:v>
                </c:pt>
                <c:pt idx="266">
                  <c:v>86</c:v>
                </c:pt>
                <c:pt idx="267">
                  <c:v>90</c:v>
                </c:pt>
                <c:pt idx="268">
                  <c:v>89</c:v>
                </c:pt>
                <c:pt idx="269">
                  <c:v>87</c:v>
                </c:pt>
                <c:pt idx="270">
                  <c:v>83</c:v>
                </c:pt>
                <c:pt idx="271">
                  <c:v>84</c:v>
                </c:pt>
                <c:pt idx="272">
                  <c:v>84</c:v>
                </c:pt>
                <c:pt idx="273">
                  <c:v>83</c:v>
                </c:pt>
                <c:pt idx="274">
                  <c:v>83</c:v>
                </c:pt>
                <c:pt idx="275">
                  <c:v>82</c:v>
                </c:pt>
                <c:pt idx="276">
                  <c:v>81</c:v>
                </c:pt>
                <c:pt idx="277">
                  <c:v>86</c:v>
                </c:pt>
                <c:pt idx="278">
                  <c:v>78</c:v>
                </c:pt>
                <c:pt idx="279">
                  <c:v>75</c:v>
                </c:pt>
                <c:pt idx="280">
                  <c:v>73</c:v>
                </c:pt>
                <c:pt idx="281">
                  <c:v>67</c:v>
                </c:pt>
                <c:pt idx="282">
                  <c:v>64</c:v>
                </c:pt>
                <c:pt idx="283">
                  <c:v>68</c:v>
                </c:pt>
                <c:pt idx="284">
                  <c:v>61</c:v>
                </c:pt>
                <c:pt idx="285">
                  <c:v>61</c:v>
                </c:pt>
                <c:pt idx="286">
                  <c:v>62</c:v>
                </c:pt>
                <c:pt idx="287">
                  <c:v>54</c:v>
                </c:pt>
                <c:pt idx="288">
                  <c:v>54</c:v>
                </c:pt>
                <c:pt idx="289">
                  <c:v>48</c:v>
                </c:pt>
                <c:pt idx="290">
                  <c:v>47</c:v>
                </c:pt>
                <c:pt idx="291">
                  <c:v>45</c:v>
                </c:pt>
                <c:pt idx="292">
                  <c:v>46</c:v>
                </c:pt>
                <c:pt idx="293">
                  <c:v>47</c:v>
                </c:pt>
                <c:pt idx="294">
                  <c:v>51</c:v>
                </c:pt>
                <c:pt idx="295">
                  <c:v>53</c:v>
                </c:pt>
                <c:pt idx="296">
                  <c:v>54</c:v>
                </c:pt>
                <c:pt idx="297">
                  <c:v>56</c:v>
                </c:pt>
                <c:pt idx="298">
                  <c:v>56</c:v>
                </c:pt>
                <c:pt idx="299">
                  <c:v>60</c:v>
                </c:pt>
                <c:pt idx="300">
                  <c:v>65</c:v>
                </c:pt>
                <c:pt idx="301">
                  <c:v>61</c:v>
                </c:pt>
                <c:pt idx="302">
                  <c:v>57</c:v>
                </c:pt>
                <c:pt idx="303">
                  <c:v>60</c:v>
                </c:pt>
                <c:pt idx="304">
                  <c:v>67</c:v>
                </c:pt>
                <c:pt idx="305">
                  <c:v>66</c:v>
                </c:pt>
                <c:pt idx="306">
                  <c:v>64</c:v>
                </c:pt>
                <c:pt idx="307">
                  <c:v>75</c:v>
                </c:pt>
                <c:pt idx="308">
                  <c:v>75</c:v>
                </c:pt>
                <c:pt idx="309">
                  <c:v>79</c:v>
                </c:pt>
                <c:pt idx="310">
                  <c:v>78</c:v>
                </c:pt>
                <c:pt idx="311">
                  <c:v>81</c:v>
                </c:pt>
                <c:pt idx="312">
                  <c:v>81</c:v>
                </c:pt>
                <c:pt idx="313">
                  <c:v>80</c:v>
                </c:pt>
                <c:pt idx="314">
                  <c:v>83</c:v>
                </c:pt>
                <c:pt idx="315">
                  <c:v>82</c:v>
                </c:pt>
                <c:pt idx="316">
                  <c:v>76</c:v>
                </c:pt>
                <c:pt idx="317">
                  <c:v>78</c:v>
                </c:pt>
                <c:pt idx="318">
                  <c:v>80</c:v>
                </c:pt>
                <c:pt idx="319">
                  <c:v>79</c:v>
                </c:pt>
                <c:pt idx="320">
                  <c:v>75</c:v>
                </c:pt>
                <c:pt idx="321">
                  <c:v>75</c:v>
                </c:pt>
                <c:pt idx="322">
                  <c:v>60</c:v>
                </c:pt>
                <c:pt idx="323">
                  <c:v>56</c:v>
                </c:pt>
                <c:pt idx="324">
                  <c:v>54</c:v>
                </c:pt>
                <c:pt idx="325">
                  <c:v>52</c:v>
                </c:pt>
                <c:pt idx="326">
                  <c:v>52.5</c:v>
                </c:pt>
                <c:pt idx="327">
                  <c:v>48.5</c:v>
                </c:pt>
                <c:pt idx="328">
                  <c:v>46.9</c:v>
                </c:pt>
                <c:pt idx="329">
                  <c:v>47.8</c:v>
                </c:pt>
                <c:pt idx="330">
                  <c:v>44.2</c:v>
                </c:pt>
                <c:pt idx="331">
                  <c:v>42.8</c:v>
                </c:pt>
                <c:pt idx="332">
                  <c:v>43.5</c:v>
                </c:pt>
                <c:pt idx="333">
                  <c:v>46.7</c:v>
                </c:pt>
                <c:pt idx="334">
                  <c:v>50.1</c:v>
                </c:pt>
                <c:pt idx="335">
                  <c:v>52.1</c:v>
                </c:pt>
                <c:pt idx="336">
                  <c:v>54.6</c:v>
                </c:pt>
                <c:pt idx="337">
                  <c:v>52.1</c:v>
                </c:pt>
                <c:pt idx="338">
                  <c:v>56.4</c:v>
                </c:pt>
                <c:pt idx="339">
                  <c:v>53</c:v>
                </c:pt>
                <c:pt idx="340">
                  <c:v>53</c:v>
                </c:pt>
                <c:pt idx="341">
                  <c:v>54.3</c:v>
                </c:pt>
                <c:pt idx="342">
                  <c:v>57.2</c:v>
                </c:pt>
                <c:pt idx="343">
                  <c:v>67.400000000000006</c:v>
                </c:pt>
                <c:pt idx="344">
                  <c:v>63.6</c:v>
                </c:pt>
                <c:pt idx="345">
                  <c:v>68.5</c:v>
                </c:pt>
                <c:pt idx="346">
                  <c:v>74.099999999999994</c:v>
                </c:pt>
                <c:pt idx="347">
                  <c:v>75.2</c:v>
                </c:pt>
                <c:pt idx="348">
                  <c:v>73</c:v>
                </c:pt>
                <c:pt idx="349">
                  <c:v>71.400000000000006</c:v>
                </c:pt>
                <c:pt idx="350">
                  <c:v>75.7</c:v>
                </c:pt>
                <c:pt idx="351">
                  <c:v>78</c:v>
                </c:pt>
                <c:pt idx="352">
                  <c:v>77</c:v>
                </c:pt>
                <c:pt idx="353">
                  <c:v>76.599999999999994</c:v>
                </c:pt>
                <c:pt idx="354">
                  <c:v>77</c:v>
                </c:pt>
                <c:pt idx="355">
                  <c:v>75.2</c:v>
                </c:pt>
                <c:pt idx="356">
                  <c:v>79.7</c:v>
                </c:pt>
                <c:pt idx="357">
                  <c:v>79.3</c:v>
                </c:pt>
                <c:pt idx="358">
                  <c:v>81.3</c:v>
                </c:pt>
                <c:pt idx="359">
                  <c:v>81.5</c:v>
                </c:pt>
                <c:pt idx="360">
                  <c:v>80.900000000000006</c:v>
                </c:pt>
                <c:pt idx="361">
                  <c:v>83.3</c:v>
                </c:pt>
                <c:pt idx="362">
                  <c:v>83.4</c:v>
                </c:pt>
                <c:pt idx="363">
                  <c:v>84</c:v>
                </c:pt>
                <c:pt idx="364">
                  <c:v>84.5</c:v>
                </c:pt>
                <c:pt idx="365">
                  <c:v>84.4</c:v>
                </c:pt>
                <c:pt idx="366">
                  <c:v>83.1</c:v>
                </c:pt>
                <c:pt idx="367">
                  <c:v>83.3</c:v>
                </c:pt>
                <c:pt idx="368">
                  <c:v>78.599999999999994</c:v>
                </c:pt>
                <c:pt idx="369">
                  <c:v>78.400000000000006</c:v>
                </c:pt>
                <c:pt idx="370">
                  <c:v>78.599999999999994</c:v>
                </c:pt>
                <c:pt idx="371">
                  <c:v>72.8</c:v>
                </c:pt>
                <c:pt idx="372">
                  <c:v>71.8</c:v>
                </c:pt>
                <c:pt idx="373">
                  <c:v>72.599999999999994</c:v>
                </c:pt>
                <c:pt idx="374">
                  <c:v>73.5</c:v>
                </c:pt>
                <c:pt idx="375">
                  <c:v>70.099999999999994</c:v>
                </c:pt>
                <c:pt idx="376">
                  <c:v>63.1</c:v>
                </c:pt>
                <c:pt idx="377">
                  <c:v>62.6</c:v>
                </c:pt>
                <c:pt idx="378">
                  <c:v>59.7</c:v>
                </c:pt>
                <c:pt idx="379">
                  <c:v>61.5</c:v>
                </c:pt>
                <c:pt idx="380">
                  <c:v>55.9</c:v>
                </c:pt>
                <c:pt idx="381">
                  <c:v>52.5</c:v>
                </c:pt>
                <c:pt idx="382">
                  <c:v>50.7</c:v>
                </c:pt>
                <c:pt idx="383">
                  <c:v>47.1</c:v>
                </c:pt>
                <c:pt idx="384">
                  <c:v>46.9</c:v>
                </c:pt>
                <c:pt idx="385">
                  <c:v>45.9</c:v>
                </c:pt>
                <c:pt idx="386">
                  <c:v>48.6</c:v>
                </c:pt>
                <c:pt idx="387">
                  <c:v>46.6</c:v>
                </c:pt>
                <c:pt idx="388">
                  <c:v>48</c:v>
                </c:pt>
                <c:pt idx="389">
                  <c:v>53.6</c:v>
                </c:pt>
                <c:pt idx="390">
                  <c:v>49.4</c:v>
                </c:pt>
                <c:pt idx="391">
                  <c:v>53.6</c:v>
                </c:pt>
                <c:pt idx="392">
                  <c:v>55.7</c:v>
                </c:pt>
                <c:pt idx="393">
                  <c:v>51.4</c:v>
                </c:pt>
                <c:pt idx="394">
                  <c:v>52.7</c:v>
                </c:pt>
                <c:pt idx="395">
                  <c:v>59.7</c:v>
                </c:pt>
                <c:pt idx="396">
                  <c:v>54.3</c:v>
                </c:pt>
                <c:pt idx="397">
                  <c:v>59.7</c:v>
                </c:pt>
                <c:pt idx="398">
                  <c:v>60</c:v>
                </c:pt>
                <c:pt idx="399">
                  <c:v>64.8</c:v>
                </c:pt>
                <c:pt idx="400">
                  <c:v>65.099999999999994</c:v>
                </c:pt>
                <c:pt idx="401">
                  <c:v>61.7</c:v>
                </c:pt>
                <c:pt idx="402">
                  <c:v>65.8</c:v>
                </c:pt>
                <c:pt idx="403">
                  <c:v>63.6</c:v>
                </c:pt>
                <c:pt idx="404">
                  <c:v>63.6</c:v>
                </c:pt>
                <c:pt idx="405">
                  <c:v>63.1</c:v>
                </c:pt>
                <c:pt idx="406">
                  <c:v>72.099999999999994</c:v>
                </c:pt>
                <c:pt idx="407">
                  <c:v>72.5</c:v>
                </c:pt>
                <c:pt idx="408">
                  <c:v>73.5</c:v>
                </c:pt>
                <c:pt idx="409">
                  <c:v>73.7</c:v>
                </c:pt>
                <c:pt idx="410">
                  <c:v>73.7</c:v>
                </c:pt>
                <c:pt idx="411">
                  <c:v>74.3</c:v>
                </c:pt>
                <c:pt idx="412">
                  <c:v>73.900000000000006</c:v>
                </c:pt>
                <c:pt idx="413">
                  <c:v>73.900000000000006</c:v>
                </c:pt>
                <c:pt idx="414">
                  <c:v>71</c:v>
                </c:pt>
                <c:pt idx="415">
                  <c:v>70.8</c:v>
                </c:pt>
                <c:pt idx="416">
                  <c:v>70.8</c:v>
                </c:pt>
                <c:pt idx="417">
                  <c:v>75.2</c:v>
                </c:pt>
                <c:pt idx="418">
                  <c:v>76.599999999999994</c:v>
                </c:pt>
                <c:pt idx="419">
                  <c:v>76.2</c:v>
                </c:pt>
                <c:pt idx="420">
                  <c:v>77.3</c:v>
                </c:pt>
                <c:pt idx="421">
                  <c:v>70.7</c:v>
                </c:pt>
                <c:pt idx="422">
                  <c:v>71.599999999999994</c:v>
                </c:pt>
                <c:pt idx="423">
                  <c:v>73.2</c:v>
                </c:pt>
                <c:pt idx="424">
                  <c:v>74.599999999999994</c:v>
                </c:pt>
                <c:pt idx="425">
                  <c:v>75.5</c:v>
                </c:pt>
                <c:pt idx="426">
                  <c:v>76.2</c:v>
                </c:pt>
                <c:pt idx="427">
                  <c:v>76.2</c:v>
                </c:pt>
                <c:pt idx="428">
                  <c:v>71.599999999999994</c:v>
                </c:pt>
                <c:pt idx="429">
                  <c:v>71.2</c:v>
                </c:pt>
                <c:pt idx="430">
                  <c:v>71.900000000000006</c:v>
                </c:pt>
                <c:pt idx="431">
                  <c:v>73.5</c:v>
                </c:pt>
                <c:pt idx="432">
                  <c:v>75.2</c:v>
                </c:pt>
                <c:pt idx="433">
                  <c:v>75.2</c:v>
                </c:pt>
                <c:pt idx="434">
                  <c:v>71.2</c:v>
                </c:pt>
                <c:pt idx="435">
                  <c:v>71</c:v>
                </c:pt>
                <c:pt idx="436">
                  <c:v>71.400000000000006</c:v>
                </c:pt>
                <c:pt idx="437">
                  <c:v>69</c:v>
                </c:pt>
                <c:pt idx="438">
                  <c:v>68.900000000000006</c:v>
                </c:pt>
                <c:pt idx="439">
                  <c:v>68.7</c:v>
                </c:pt>
                <c:pt idx="440">
                  <c:v>68.5</c:v>
                </c:pt>
                <c:pt idx="441">
                  <c:v>68.3</c:v>
                </c:pt>
                <c:pt idx="442">
                  <c:v>67.2</c:v>
                </c:pt>
                <c:pt idx="443">
                  <c:v>67.099999999999994</c:v>
                </c:pt>
                <c:pt idx="444">
                  <c:v>67.599999999999994</c:v>
                </c:pt>
                <c:pt idx="445">
                  <c:v>69</c:v>
                </c:pt>
                <c:pt idx="446">
                  <c:v>69.400000000000006</c:v>
                </c:pt>
                <c:pt idx="447">
                  <c:v>67.2</c:v>
                </c:pt>
                <c:pt idx="448">
                  <c:v>69</c:v>
                </c:pt>
                <c:pt idx="449">
                  <c:v>70.8</c:v>
                </c:pt>
                <c:pt idx="450">
                  <c:v>71.2</c:v>
                </c:pt>
                <c:pt idx="451">
                  <c:v>71.900000000000006</c:v>
                </c:pt>
                <c:pt idx="452">
                  <c:v>68.7</c:v>
                </c:pt>
                <c:pt idx="453">
                  <c:v>69</c:v>
                </c:pt>
                <c:pt idx="454">
                  <c:v>71.400000000000006</c:v>
                </c:pt>
                <c:pt idx="455">
                  <c:v>73.7</c:v>
                </c:pt>
                <c:pt idx="456">
                  <c:v>74.8</c:v>
                </c:pt>
                <c:pt idx="457">
                  <c:v>75</c:v>
                </c:pt>
                <c:pt idx="458">
                  <c:v>71</c:v>
                </c:pt>
                <c:pt idx="459">
                  <c:v>73.7</c:v>
                </c:pt>
                <c:pt idx="460">
                  <c:v>78.400000000000006</c:v>
                </c:pt>
                <c:pt idx="461">
                  <c:v>79.8</c:v>
                </c:pt>
                <c:pt idx="462">
                  <c:v>78.400000000000006</c:v>
                </c:pt>
                <c:pt idx="463">
                  <c:v>73.400000000000006</c:v>
                </c:pt>
                <c:pt idx="464">
                  <c:v>75</c:v>
                </c:pt>
                <c:pt idx="465">
                  <c:v>76.599999999999994</c:v>
                </c:pt>
                <c:pt idx="466">
                  <c:v>77.7</c:v>
                </c:pt>
                <c:pt idx="467">
                  <c:v>78.400000000000006</c:v>
                </c:pt>
                <c:pt idx="468">
                  <c:v>79.099999999999994</c:v>
                </c:pt>
                <c:pt idx="469">
                  <c:v>78.2</c:v>
                </c:pt>
                <c:pt idx="470">
                  <c:v>78</c:v>
                </c:pt>
                <c:pt idx="471">
                  <c:v>73.2</c:v>
                </c:pt>
                <c:pt idx="472">
                  <c:v>77.7</c:v>
                </c:pt>
                <c:pt idx="473">
                  <c:v>79.099999999999994</c:v>
                </c:pt>
                <c:pt idx="474">
                  <c:v>72.099999999999994</c:v>
                </c:pt>
                <c:pt idx="475">
                  <c:v>73.2</c:v>
                </c:pt>
                <c:pt idx="476">
                  <c:v>75.7</c:v>
                </c:pt>
                <c:pt idx="477">
                  <c:v>69.8</c:v>
                </c:pt>
                <c:pt idx="478">
                  <c:v>71.8</c:v>
                </c:pt>
                <c:pt idx="479">
                  <c:v>73.900000000000006</c:v>
                </c:pt>
                <c:pt idx="480">
                  <c:v>70.8</c:v>
                </c:pt>
                <c:pt idx="481">
                  <c:v>70.8</c:v>
                </c:pt>
                <c:pt idx="482">
                  <c:v>71.900000000000006</c:v>
                </c:pt>
                <c:pt idx="483">
                  <c:v>69.8</c:v>
                </c:pt>
                <c:pt idx="484">
                  <c:v>72.599999999999994</c:v>
                </c:pt>
                <c:pt idx="485">
                  <c:v>69.2</c:v>
                </c:pt>
                <c:pt idx="486">
                  <c:v>71.8</c:v>
                </c:pt>
                <c:pt idx="487">
                  <c:v>72.8</c:v>
                </c:pt>
                <c:pt idx="488">
                  <c:v>75</c:v>
                </c:pt>
                <c:pt idx="489">
                  <c:v>71.8</c:v>
                </c:pt>
                <c:pt idx="490">
                  <c:v>74.3</c:v>
                </c:pt>
                <c:pt idx="491">
                  <c:v>75.3</c:v>
                </c:pt>
                <c:pt idx="492">
                  <c:v>74</c:v>
                </c:pt>
                <c:pt idx="493">
                  <c:v>76.099999999999994</c:v>
                </c:pt>
                <c:pt idx="494">
                  <c:v>72.8</c:v>
                </c:pt>
                <c:pt idx="495">
                  <c:v>76.099999999999994</c:v>
                </c:pt>
                <c:pt idx="496">
                  <c:v>74.099999999999994</c:v>
                </c:pt>
                <c:pt idx="497">
                  <c:v>77.5</c:v>
                </c:pt>
                <c:pt idx="498">
                  <c:v>74.099999999999994</c:v>
                </c:pt>
                <c:pt idx="499">
                  <c:v>80.400000000000006</c:v>
                </c:pt>
                <c:pt idx="500">
                  <c:v>78.8</c:v>
                </c:pt>
                <c:pt idx="501">
                  <c:v>75.3</c:v>
                </c:pt>
                <c:pt idx="502">
                  <c:v>79.7</c:v>
                </c:pt>
                <c:pt idx="503">
                  <c:v>74.7</c:v>
                </c:pt>
                <c:pt idx="504">
                  <c:v>80.7</c:v>
                </c:pt>
                <c:pt idx="505">
                  <c:v>81.5</c:v>
                </c:pt>
                <c:pt idx="506">
                  <c:v>76.599999999999994</c:v>
                </c:pt>
                <c:pt idx="507">
                  <c:v>77.900000000000006</c:v>
                </c:pt>
                <c:pt idx="508">
                  <c:v>79.099999999999994</c:v>
                </c:pt>
                <c:pt idx="509">
                  <c:v>80.599999999999994</c:v>
                </c:pt>
                <c:pt idx="510">
                  <c:v>77.099999999999994</c:v>
                </c:pt>
                <c:pt idx="511">
                  <c:v>80.400000000000006</c:v>
                </c:pt>
                <c:pt idx="512">
                  <c:v>80.7</c:v>
                </c:pt>
                <c:pt idx="513">
                  <c:v>84.3</c:v>
                </c:pt>
                <c:pt idx="514">
                  <c:v>83.3</c:v>
                </c:pt>
                <c:pt idx="515">
                  <c:v>77.900000000000006</c:v>
                </c:pt>
                <c:pt idx="516">
                  <c:v>81.7</c:v>
                </c:pt>
                <c:pt idx="517">
                  <c:v>77.7</c:v>
                </c:pt>
                <c:pt idx="518">
                  <c:v>83.3</c:v>
                </c:pt>
                <c:pt idx="519">
                  <c:v>84.2</c:v>
                </c:pt>
                <c:pt idx="520">
                  <c:v>78.8</c:v>
                </c:pt>
                <c:pt idx="521">
                  <c:v>82.5</c:v>
                </c:pt>
                <c:pt idx="522">
                  <c:v>78.8</c:v>
                </c:pt>
                <c:pt idx="523">
                  <c:v>84.7</c:v>
                </c:pt>
                <c:pt idx="524">
                  <c:v>80.400000000000006</c:v>
                </c:pt>
                <c:pt idx="525">
                  <c:v>77.3</c:v>
                </c:pt>
                <c:pt idx="526">
                  <c:v>84.7</c:v>
                </c:pt>
                <c:pt idx="527">
                  <c:v>79.099999999999994</c:v>
                </c:pt>
                <c:pt idx="528">
                  <c:v>82.7</c:v>
                </c:pt>
                <c:pt idx="529">
                  <c:v>79.099999999999994</c:v>
                </c:pt>
                <c:pt idx="530">
                  <c:v>86</c:v>
                </c:pt>
                <c:pt idx="531">
                  <c:v>80.2</c:v>
                </c:pt>
                <c:pt idx="532">
                  <c:v>84</c:v>
                </c:pt>
                <c:pt idx="533">
                  <c:v>78.7</c:v>
                </c:pt>
                <c:pt idx="534">
                  <c:v>78.3</c:v>
                </c:pt>
                <c:pt idx="535">
                  <c:v>80.099999999999994</c:v>
                </c:pt>
                <c:pt idx="536">
                  <c:v>76</c:v>
                </c:pt>
                <c:pt idx="537">
                  <c:v>72.900000000000006</c:v>
                </c:pt>
                <c:pt idx="538">
                  <c:v>76.900000000000006</c:v>
                </c:pt>
                <c:pt idx="539">
                  <c:v>73.3</c:v>
                </c:pt>
                <c:pt idx="540">
                  <c:v>74.7</c:v>
                </c:pt>
                <c:pt idx="541">
                  <c:v>69.7</c:v>
                </c:pt>
                <c:pt idx="542">
                  <c:v>61.4</c:v>
                </c:pt>
                <c:pt idx="543">
                  <c:v>66.400000000000006</c:v>
                </c:pt>
                <c:pt idx="544">
                  <c:v>59.9</c:v>
                </c:pt>
                <c:pt idx="545">
                  <c:v>63.5</c:v>
                </c:pt>
                <c:pt idx="546">
                  <c:v>64.599999999999994</c:v>
                </c:pt>
                <c:pt idx="547">
                  <c:v>61</c:v>
                </c:pt>
                <c:pt idx="548">
                  <c:v>59.2</c:v>
                </c:pt>
                <c:pt idx="549">
                  <c:v>56.7</c:v>
                </c:pt>
                <c:pt idx="550">
                  <c:v>57.8</c:v>
                </c:pt>
                <c:pt idx="551">
                  <c:v>56.6</c:v>
                </c:pt>
                <c:pt idx="552">
                  <c:v>52.7</c:v>
                </c:pt>
                <c:pt idx="553">
                  <c:v>50.9</c:v>
                </c:pt>
                <c:pt idx="554">
                  <c:v>52</c:v>
                </c:pt>
                <c:pt idx="555">
                  <c:v>50.4</c:v>
                </c:pt>
                <c:pt idx="556">
                  <c:v>51.3</c:v>
                </c:pt>
                <c:pt idx="557">
                  <c:v>49.3</c:v>
                </c:pt>
                <c:pt idx="558">
                  <c:v>48.4</c:v>
                </c:pt>
                <c:pt idx="559">
                  <c:v>46.3</c:v>
                </c:pt>
                <c:pt idx="560">
                  <c:v>45.9</c:v>
                </c:pt>
                <c:pt idx="561">
                  <c:v>46.1</c:v>
                </c:pt>
                <c:pt idx="562">
                  <c:v>44.5</c:v>
                </c:pt>
                <c:pt idx="563">
                  <c:v>43</c:v>
                </c:pt>
                <c:pt idx="564">
                  <c:v>41.2</c:v>
                </c:pt>
                <c:pt idx="565">
                  <c:v>41.2</c:v>
                </c:pt>
                <c:pt idx="566">
                  <c:v>43.2</c:v>
                </c:pt>
                <c:pt idx="567">
                  <c:v>45.2</c:v>
                </c:pt>
                <c:pt idx="568">
                  <c:v>45.7</c:v>
                </c:pt>
                <c:pt idx="569">
                  <c:v>46.6</c:v>
                </c:pt>
                <c:pt idx="570">
                  <c:v>46.3</c:v>
                </c:pt>
                <c:pt idx="571">
                  <c:v>45.5</c:v>
                </c:pt>
                <c:pt idx="572">
                  <c:v>50.6</c:v>
                </c:pt>
                <c:pt idx="573">
                  <c:v>47</c:v>
                </c:pt>
                <c:pt idx="574">
                  <c:v>46.3</c:v>
                </c:pt>
                <c:pt idx="575">
                  <c:v>48.4</c:v>
                </c:pt>
                <c:pt idx="576">
                  <c:v>46.4</c:v>
                </c:pt>
                <c:pt idx="577">
                  <c:v>53.5</c:v>
                </c:pt>
                <c:pt idx="578">
                  <c:v>51.3</c:v>
                </c:pt>
                <c:pt idx="579">
                  <c:v>55.4</c:v>
                </c:pt>
                <c:pt idx="580">
                  <c:v>55.3</c:v>
                </c:pt>
                <c:pt idx="581">
                  <c:v>54.3</c:v>
                </c:pt>
                <c:pt idx="582">
                  <c:v>49.5</c:v>
                </c:pt>
                <c:pt idx="583">
                  <c:v>49.9</c:v>
                </c:pt>
                <c:pt idx="584">
                  <c:v>57.1</c:v>
                </c:pt>
                <c:pt idx="585">
                  <c:v>56.9</c:v>
                </c:pt>
                <c:pt idx="586">
                  <c:v>54.9</c:v>
                </c:pt>
                <c:pt idx="587">
                  <c:v>61.4</c:v>
                </c:pt>
                <c:pt idx="588">
                  <c:v>60.1</c:v>
                </c:pt>
                <c:pt idx="589">
                  <c:v>65.7</c:v>
                </c:pt>
                <c:pt idx="590">
                  <c:v>62.1</c:v>
                </c:pt>
                <c:pt idx="591">
                  <c:v>62.6</c:v>
                </c:pt>
                <c:pt idx="592">
                  <c:v>65</c:v>
                </c:pt>
                <c:pt idx="593">
                  <c:v>66.2</c:v>
                </c:pt>
                <c:pt idx="594">
                  <c:v>75.099999999999994</c:v>
                </c:pt>
                <c:pt idx="595">
                  <c:v>70.2</c:v>
                </c:pt>
                <c:pt idx="596">
                  <c:v>68.900000000000006</c:v>
                </c:pt>
                <c:pt idx="597">
                  <c:v>72.900000000000006</c:v>
                </c:pt>
                <c:pt idx="598">
                  <c:v>71.5</c:v>
                </c:pt>
                <c:pt idx="599">
                  <c:v>68.900000000000006</c:v>
                </c:pt>
                <c:pt idx="600">
                  <c:v>64.400000000000006</c:v>
                </c:pt>
                <c:pt idx="601">
                  <c:v>65.7</c:v>
                </c:pt>
                <c:pt idx="602">
                  <c:v>67.099999999999994</c:v>
                </c:pt>
                <c:pt idx="603">
                  <c:v>77.2</c:v>
                </c:pt>
                <c:pt idx="604">
                  <c:v>70.7</c:v>
                </c:pt>
                <c:pt idx="605">
                  <c:v>73.8</c:v>
                </c:pt>
                <c:pt idx="606">
                  <c:v>73.3</c:v>
                </c:pt>
                <c:pt idx="607">
                  <c:v>70.7</c:v>
                </c:pt>
                <c:pt idx="608">
                  <c:v>70.7</c:v>
                </c:pt>
                <c:pt idx="609">
                  <c:v>72.900000000000006</c:v>
                </c:pt>
                <c:pt idx="610">
                  <c:v>79.7</c:v>
                </c:pt>
                <c:pt idx="611">
                  <c:v>77.8</c:v>
                </c:pt>
                <c:pt idx="612">
                  <c:v>80.099999999999994</c:v>
                </c:pt>
                <c:pt idx="613">
                  <c:v>80.599999999999994</c:v>
                </c:pt>
                <c:pt idx="614">
                  <c:v>78.5</c:v>
                </c:pt>
                <c:pt idx="615">
                  <c:v>77.900000000000006</c:v>
                </c:pt>
                <c:pt idx="616">
                  <c:v>82.3</c:v>
                </c:pt>
                <c:pt idx="617">
                  <c:v>82.3</c:v>
                </c:pt>
                <c:pt idx="618">
                  <c:v>82.6</c:v>
                </c:pt>
                <c:pt idx="619">
                  <c:v>77.599999999999994</c:v>
                </c:pt>
                <c:pt idx="620">
                  <c:v>82.6</c:v>
                </c:pt>
                <c:pt idx="621">
                  <c:v>77.900000000000006</c:v>
                </c:pt>
                <c:pt idx="622">
                  <c:v>81</c:v>
                </c:pt>
                <c:pt idx="623">
                  <c:v>77.900000000000006</c:v>
                </c:pt>
                <c:pt idx="624">
                  <c:v>76.099999999999994</c:v>
                </c:pt>
                <c:pt idx="625">
                  <c:v>78.5</c:v>
                </c:pt>
                <c:pt idx="626">
                  <c:v>79.7</c:v>
                </c:pt>
                <c:pt idx="627">
                  <c:v>76.400000000000006</c:v>
                </c:pt>
                <c:pt idx="628">
                  <c:v>72.5</c:v>
                </c:pt>
                <c:pt idx="629">
                  <c:v>75.2</c:v>
                </c:pt>
                <c:pt idx="630">
                  <c:v>57.6</c:v>
                </c:pt>
                <c:pt idx="631">
                  <c:v>56.5</c:v>
                </c:pt>
                <c:pt idx="632">
                  <c:v>62.1</c:v>
                </c:pt>
                <c:pt idx="633">
                  <c:v>67.599999999999994</c:v>
                </c:pt>
                <c:pt idx="634">
                  <c:v>66.3</c:v>
                </c:pt>
                <c:pt idx="635">
                  <c:v>61.5</c:v>
                </c:pt>
                <c:pt idx="636">
                  <c:v>60.3</c:v>
                </c:pt>
                <c:pt idx="637">
                  <c:v>63.6</c:v>
                </c:pt>
                <c:pt idx="638">
                  <c:v>61.1</c:v>
                </c:pt>
                <c:pt idx="639">
                  <c:v>60.6</c:v>
                </c:pt>
                <c:pt idx="640">
                  <c:v>57.9</c:v>
                </c:pt>
                <c:pt idx="641">
                  <c:v>56.8</c:v>
                </c:pt>
                <c:pt idx="642">
                  <c:v>55.9</c:v>
                </c:pt>
                <c:pt idx="643">
                  <c:v>56.3</c:v>
                </c:pt>
                <c:pt idx="644">
                  <c:v>59</c:v>
                </c:pt>
                <c:pt idx="645">
                  <c:v>56.1</c:v>
                </c:pt>
                <c:pt idx="646">
                  <c:v>55.9</c:v>
                </c:pt>
                <c:pt idx="647">
                  <c:v>54.5</c:v>
                </c:pt>
                <c:pt idx="648">
                  <c:v>54.1</c:v>
                </c:pt>
                <c:pt idx="649">
                  <c:v>50.7</c:v>
                </c:pt>
                <c:pt idx="650">
                  <c:v>50.3</c:v>
                </c:pt>
                <c:pt idx="651">
                  <c:v>49.4</c:v>
                </c:pt>
                <c:pt idx="652">
                  <c:v>49.6</c:v>
                </c:pt>
                <c:pt idx="653">
                  <c:v>49.2</c:v>
                </c:pt>
                <c:pt idx="654">
                  <c:v>53.4</c:v>
                </c:pt>
                <c:pt idx="655">
                  <c:v>49.2</c:v>
                </c:pt>
                <c:pt idx="656">
                  <c:v>48.7</c:v>
                </c:pt>
                <c:pt idx="657">
                  <c:v>48.3</c:v>
                </c:pt>
                <c:pt idx="658">
                  <c:v>47.6</c:v>
                </c:pt>
                <c:pt idx="659">
                  <c:v>46.5</c:v>
                </c:pt>
                <c:pt idx="660">
                  <c:v>46.4</c:v>
                </c:pt>
                <c:pt idx="661">
                  <c:v>46.9</c:v>
                </c:pt>
                <c:pt idx="662">
                  <c:v>48.3</c:v>
                </c:pt>
                <c:pt idx="663">
                  <c:v>48.9</c:v>
                </c:pt>
                <c:pt idx="664">
                  <c:v>47.4</c:v>
                </c:pt>
                <c:pt idx="665">
                  <c:v>45.5</c:v>
                </c:pt>
                <c:pt idx="666">
                  <c:v>45.3</c:v>
                </c:pt>
                <c:pt idx="667">
                  <c:v>45.1</c:v>
                </c:pt>
                <c:pt idx="668">
                  <c:v>44.1</c:v>
                </c:pt>
                <c:pt idx="669">
                  <c:v>44</c:v>
                </c:pt>
                <c:pt idx="670">
                  <c:v>42.8</c:v>
                </c:pt>
                <c:pt idx="671">
                  <c:v>42.9</c:v>
                </c:pt>
                <c:pt idx="672">
                  <c:v>42.2</c:v>
                </c:pt>
                <c:pt idx="673">
                  <c:v>42.4</c:v>
                </c:pt>
                <c:pt idx="674">
                  <c:v>41.3</c:v>
                </c:pt>
                <c:pt idx="675">
                  <c:v>41.1</c:v>
                </c:pt>
                <c:pt idx="676">
                  <c:v>40.1</c:v>
                </c:pt>
                <c:pt idx="677">
                  <c:v>41</c:v>
                </c:pt>
                <c:pt idx="678">
                  <c:v>39.5</c:v>
                </c:pt>
                <c:pt idx="679">
                  <c:v>39.299999999999997</c:v>
                </c:pt>
                <c:pt idx="680">
                  <c:v>39</c:v>
                </c:pt>
                <c:pt idx="681">
                  <c:v>40.4</c:v>
                </c:pt>
                <c:pt idx="682">
                  <c:v>39.200000000000003</c:v>
                </c:pt>
                <c:pt idx="683">
                  <c:v>39.700000000000003</c:v>
                </c:pt>
                <c:pt idx="684">
                  <c:v>39.700000000000003</c:v>
                </c:pt>
                <c:pt idx="685">
                  <c:v>39.700000000000003</c:v>
                </c:pt>
                <c:pt idx="686">
                  <c:v>40.6</c:v>
                </c:pt>
                <c:pt idx="687">
                  <c:v>40.799999999999997</c:v>
                </c:pt>
                <c:pt idx="688">
                  <c:v>44.4</c:v>
                </c:pt>
                <c:pt idx="689">
                  <c:v>41.5</c:v>
                </c:pt>
                <c:pt idx="690">
                  <c:v>45.1</c:v>
                </c:pt>
                <c:pt idx="691">
                  <c:v>42</c:v>
                </c:pt>
                <c:pt idx="692">
                  <c:v>43.7</c:v>
                </c:pt>
                <c:pt idx="693">
                  <c:v>41.7</c:v>
                </c:pt>
                <c:pt idx="694">
                  <c:v>42.9</c:v>
                </c:pt>
                <c:pt idx="695">
                  <c:v>43.7</c:v>
                </c:pt>
                <c:pt idx="696">
                  <c:v>46.2</c:v>
                </c:pt>
                <c:pt idx="697">
                  <c:v>43.5</c:v>
                </c:pt>
                <c:pt idx="698">
                  <c:v>44.2</c:v>
                </c:pt>
                <c:pt idx="699">
                  <c:v>44.4</c:v>
                </c:pt>
                <c:pt idx="700">
                  <c:v>46.7</c:v>
                </c:pt>
                <c:pt idx="701">
                  <c:v>46.9</c:v>
                </c:pt>
                <c:pt idx="702">
                  <c:v>44.4</c:v>
                </c:pt>
                <c:pt idx="703">
                  <c:v>44</c:v>
                </c:pt>
                <c:pt idx="704">
                  <c:v>45.6</c:v>
                </c:pt>
                <c:pt idx="705">
                  <c:v>47.1</c:v>
                </c:pt>
                <c:pt idx="706">
                  <c:v>44</c:v>
                </c:pt>
                <c:pt idx="707">
                  <c:v>46.7</c:v>
                </c:pt>
                <c:pt idx="708">
                  <c:v>51</c:v>
                </c:pt>
                <c:pt idx="709">
                  <c:v>46</c:v>
                </c:pt>
                <c:pt idx="710">
                  <c:v>52.7</c:v>
                </c:pt>
                <c:pt idx="711">
                  <c:v>49.2</c:v>
                </c:pt>
                <c:pt idx="712">
                  <c:v>54.1</c:v>
                </c:pt>
                <c:pt idx="713">
                  <c:v>52.5</c:v>
                </c:pt>
                <c:pt idx="714">
                  <c:v>53</c:v>
                </c:pt>
                <c:pt idx="715">
                  <c:v>57</c:v>
                </c:pt>
                <c:pt idx="716">
                  <c:v>59</c:v>
                </c:pt>
                <c:pt idx="717">
                  <c:v>58.4</c:v>
                </c:pt>
                <c:pt idx="718">
                  <c:v>55</c:v>
                </c:pt>
                <c:pt idx="719">
                  <c:v>59.5</c:v>
                </c:pt>
                <c:pt idx="720">
                  <c:v>64.900000000000006</c:v>
                </c:pt>
                <c:pt idx="721">
                  <c:v>60.8</c:v>
                </c:pt>
                <c:pt idx="722">
                  <c:v>69</c:v>
                </c:pt>
                <c:pt idx="723">
                  <c:v>70.099999999999994</c:v>
                </c:pt>
                <c:pt idx="724">
                  <c:v>64.400000000000006</c:v>
                </c:pt>
                <c:pt idx="725">
                  <c:v>63.3</c:v>
                </c:pt>
                <c:pt idx="726">
                  <c:v>59</c:v>
                </c:pt>
                <c:pt idx="727">
                  <c:v>64</c:v>
                </c:pt>
                <c:pt idx="728">
                  <c:v>57.9</c:v>
                </c:pt>
                <c:pt idx="729">
                  <c:v>57.3</c:v>
                </c:pt>
                <c:pt idx="730">
                  <c:v>57.7</c:v>
                </c:pt>
                <c:pt idx="731">
                  <c:v>56</c:v>
                </c:pt>
                <c:pt idx="732">
                  <c:v>61.5</c:v>
                </c:pt>
                <c:pt idx="733">
                  <c:v>54.3</c:v>
                </c:pt>
                <c:pt idx="734">
                  <c:v>57.9</c:v>
                </c:pt>
                <c:pt idx="735">
                  <c:v>64.400000000000006</c:v>
                </c:pt>
                <c:pt idx="736">
                  <c:v>60.6</c:v>
                </c:pt>
                <c:pt idx="737">
                  <c:v>64</c:v>
                </c:pt>
                <c:pt idx="738">
                  <c:v>66.5</c:v>
                </c:pt>
                <c:pt idx="739">
                  <c:v>63.6</c:v>
                </c:pt>
                <c:pt idx="740">
                  <c:v>68</c:v>
                </c:pt>
                <c:pt idx="741">
                  <c:v>64.5</c:v>
                </c:pt>
                <c:pt idx="742">
                  <c:v>68</c:v>
                </c:pt>
                <c:pt idx="743">
                  <c:v>65.099999999999994</c:v>
                </c:pt>
                <c:pt idx="744">
                  <c:v>70.8</c:v>
                </c:pt>
                <c:pt idx="745">
                  <c:v>67.8</c:v>
                </c:pt>
                <c:pt idx="746">
                  <c:v>67.400000000000006</c:v>
                </c:pt>
                <c:pt idx="747">
                  <c:v>69.8</c:v>
                </c:pt>
                <c:pt idx="748">
                  <c:v>67.8</c:v>
                </c:pt>
                <c:pt idx="749">
                  <c:v>70.7</c:v>
                </c:pt>
                <c:pt idx="750">
                  <c:v>72.099999999999994</c:v>
                </c:pt>
                <c:pt idx="751">
                  <c:v>73.900000000000006</c:v>
                </c:pt>
                <c:pt idx="752">
                  <c:v>69.099999999999994</c:v>
                </c:pt>
                <c:pt idx="753">
                  <c:v>74.8</c:v>
                </c:pt>
                <c:pt idx="754">
                  <c:v>70.3</c:v>
                </c:pt>
                <c:pt idx="755">
                  <c:v>73.2</c:v>
                </c:pt>
                <c:pt idx="756">
                  <c:v>69.900000000000006</c:v>
                </c:pt>
                <c:pt idx="757">
                  <c:v>73.7</c:v>
                </c:pt>
                <c:pt idx="758">
                  <c:v>69.8</c:v>
                </c:pt>
                <c:pt idx="759">
                  <c:v>70.7</c:v>
                </c:pt>
                <c:pt idx="760">
                  <c:v>67.8</c:v>
                </c:pt>
                <c:pt idx="761">
                  <c:v>69.2</c:v>
                </c:pt>
                <c:pt idx="762">
                  <c:v>66.7</c:v>
                </c:pt>
                <c:pt idx="763">
                  <c:v>67.400000000000006</c:v>
                </c:pt>
                <c:pt idx="764">
                  <c:v>71.599999999999994</c:v>
                </c:pt>
                <c:pt idx="765">
                  <c:v>65.099999999999994</c:v>
                </c:pt>
                <c:pt idx="766">
                  <c:v>68</c:v>
                </c:pt>
                <c:pt idx="767">
                  <c:v>69.900000000000006</c:v>
                </c:pt>
                <c:pt idx="768">
                  <c:v>68.900000000000006</c:v>
                </c:pt>
                <c:pt idx="769">
                  <c:v>69.900000000000006</c:v>
                </c:pt>
                <c:pt idx="770">
                  <c:v>74.8</c:v>
                </c:pt>
                <c:pt idx="771">
                  <c:v>75.3</c:v>
                </c:pt>
                <c:pt idx="772">
                  <c:v>67.8</c:v>
                </c:pt>
                <c:pt idx="773">
                  <c:v>69.400000000000006</c:v>
                </c:pt>
                <c:pt idx="774">
                  <c:v>64.099999999999994</c:v>
                </c:pt>
                <c:pt idx="775">
                  <c:v>61.1</c:v>
                </c:pt>
                <c:pt idx="776">
                  <c:v>66.5</c:v>
                </c:pt>
                <c:pt idx="777">
                  <c:v>60.9</c:v>
                </c:pt>
                <c:pt idx="778">
                  <c:v>66</c:v>
                </c:pt>
                <c:pt idx="779">
                  <c:v>63.6</c:v>
                </c:pt>
                <c:pt idx="780">
                  <c:v>61.1</c:v>
                </c:pt>
                <c:pt idx="781">
                  <c:v>61.5</c:v>
                </c:pt>
                <c:pt idx="782">
                  <c:v>66.7</c:v>
                </c:pt>
                <c:pt idx="783">
                  <c:v>74.099999999999994</c:v>
                </c:pt>
                <c:pt idx="784">
                  <c:v>76.599999999999994</c:v>
                </c:pt>
                <c:pt idx="785">
                  <c:v>72.599999999999994</c:v>
                </c:pt>
                <c:pt idx="786">
                  <c:v>80.599999999999994</c:v>
                </c:pt>
                <c:pt idx="787">
                  <c:v>77.7</c:v>
                </c:pt>
                <c:pt idx="788">
                  <c:v>75</c:v>
                </c:pt>
                <c:pt idx="789">
                  <c:v>82.2</c:v>
                </c:pt>
                <c:pt idx="790">
                  <c:v>79.3</c:v>
                </c:pt>
                <c:pt idx="791">
                  <c:v>78.900000000000006</c:v>
                </c:pt>
                <c:pt idx="792">
                  <c:v>87</c:v>
                </c:pt>
                <c:pt idx="793">
                  <c:v>80.599999999999994</c:v>
                </c:pt>
                <c:pt idx="794">
                  <c:v>89.4</c:v>
                </c:pt>
                <c:pt idx="795">
                  <c:v>90.1</c:v>
                </c:pt>
                <c:pt idx="796">
                  <c:v>81.5</c:v>
                </c:pt>
                <c:pt idx="797">
                  <c:v>88.8</c:v>
                </c:pt>
                <c:pt idx="798">
                  <c:v>82</c:v>
                </c:pt>
                <c:pt idx="799">
                  <c:v>82.2</c:v>
                </c:pt>
                <c:pt idx="800">
                  <c:v>78.599999999999994</c:v>
                </c:pt>
                <c:pt idx="801">
                  <c:v>86</c:v>
                </c:pt>
                <c:pt idx="802">
                  <c:v>80.2</c:v>
                </c:pt>
                <c:pt idx="803">
                  <c:v>85.6</c:v>
                </c:pt>
                <c:pt idx="804">
                  <c:v>85.6</c:v>
                </c:pt>
                <c:pt idx="805">
                  <c:v>80.900000000000006</c:v>
                </c:pt>
                <c:pt idx="806">
                  <c:v>84.9</c:v>
                </c:pt>
                <c:pt idx="807">
                  <c:v>82</c:v>
                </c:pt>
                <c:pt idx="808">
                  <c:v>83.4</c:v>
                </c:pt>
                <c:pt idx="809">
                  <c:v>79.3</c:v>
                </c:pt>
                <c:pt idx="810">
                  <c:v>83.2</c:v>
                </c:pt>
                <c:pt idx="811">
                  <c:v>78.2</c:v>
                </c:pt>
                <c:pt idx="812">
                  <c:v>79.099999999999994</c:v>
                </c:pt>
                <c:pt idx="813">
                  <c:v>84.3</c:v>
                </c:pt>
                <c:pt idx="814">
                  <c:v>83.8</c:v>
                </c:pt>
                <c:pt idx="815">
                  <c:v>83.6</c:v>
                </c:pt>
                <c:pt idx="816">
                  <c:v>80.900000000000006</c:v>
                </c:pt>
                <c:pt idx="817">
                  <c:v>84.9</c:v>
                </c:pt>
                <c:pt idx="818">
                  <c:v>86.5</c:v>
                </c:pt>
                <c:pt idx="819">
                  <c:v>85.2</c:v>
                </c:pt>
                <c:pt idx="820">
                  <c:v>85.4</c:v>
                </c:pt>
                <c:pt idx="821">
                  <c:v>80.400000000000006</c:v>
                </c:pt>
                <c:pt idx="822">
                  <c:v>85.8</c:v>
                </c:pt>
                <c:pt idx="823">
                  <c:v>82.7</c:v>
                </c:pt>
                <c:pt idx="824">
                  <c:v>86.5</c:v>
                </c:pt>
                <c:pt idx="825">
                  <c:v>87.2</c:v>
                </c:pt>
                <c:pt idx="826">
                  <c:v>83.8</c:v>
                </c:pt>
                <c:pt idx="827">
                  <c:v>86</c:v>
                </c:pt>
                <c:pt idx="828">
                  <c:v>82.1</c:v>
                </c:pt>
                <c:pt idx="829">
                  <c:v>86.1</c:v>
                </c:pt>
                <c:pt idx="830">
                  <c:v>84.5</c:v>
                </c:pt>
                <c:pt idx="831">
                  <c:v>79.7</c:v>
                </c:pt>
                <c:pt idx="832">
                  <c:v>82.2</c:v>
                </c:pt>
                <c:pt idx="833">
                  <c:v>81.099999999999994</c:v>
                </c:pt>
                <c:pt idx="834">
                  <c:v>85.6</c:v>
                </c:pt>
                <c:pt idx="835">
                  <c:v>82.2</c:v>
                </c:pt>
                <c:pt idx="836">
                  <c:v>87.4</c:v>
                </c:pt>
                <c:pt idx="837">
                  <c:v>87.1</c:v>
                </c:pt>
                <c:pt idx="838">
                  <c:v>85.2</c:v>
                </c:pt>
                <c:pt idx="839">
                  <c:v>86.9</c:v>
                </c:pt>
                <c:pt idx="840">
                  <c:v>89</c:v>
                </c:pt>
                <c:pt idx="841">
                  <c:v>88.3</c:v>
                </c:pt>
                <c:pt idx="842">
                  <c:v>83.4</c:v>
                </c:pt>
                <c:pt idx="843">
                  <c:v>86</c:v>
                </c:pt>
                <c:pt idx="844">
                  <c:v>86.9</c:v>
                </c:pt>
                <c:pt idx="845">
                  <c:v>84</c:v>
                </c:pt>
                <c:pt idx="846">
                  <c:v>84.2</c:v>
                </c:pt>
                <c:pt idx="847">
                  <c:v>81.5</c:v>
                </c:pt>
                <c:pt idx="848">
                  <c:v>84</c:v>
                </c:pt>
                <c:pt idx="849">
                  <c:v>87.6</c:v>
                </c:pt>
                <c:pt idx="850">
                  <c:v>82.5</c:v>
                </c:pt>
                <c:pt idx="851">
                  <c:v>82</c:v>
                </c:pt>
                <c:pt idx="852">
                  <c:v>87</c:v>
                </c:pt>
                <c:pt idx="853">
                  <c:v>80.7</c:v>
                </c:pt>
                <c:pt idx="854">
                  <c:v>78.400000000000006</c:v>
                </c:pt>
                <c:pt idx="855">
                  <c:v>78.2</c:v>
                </c:pt>
                <c:pt idx="856">
                  <c:v>77.7</c:v>
                </c:pt>
                <c:pt idx="857">
                  <c:v>81.3</c:v>
                </c:pt>
                <c:pt idx="858">
                  <c:v>77.900000000000006</c:v>
                </c:pt>
                <c:pt idx="859">
                  <c:v>78.599999999999994</c:v>
                </c:pt>
                <c:pt idx="860">
                  <c:v>80.7</c:v>
                </c:pt>
                <c:pt idx="861">
                  <c:v>82.9</c:v>
                </c:pt>
                <c:pt idx="862">
                  <c:v>80</c:v>
                </c:pt>
                <c:pt idx="863">
                  <c:v>79.5</c:v>
                </c:pt>
                <c:pt idx="864">
                  <c:v>80.7</c:v>
                </c:pt>
                <c:pt idx="865">
                  <c:v>85.4</c:v>
                </c:pt>
                <c:pt idx="866">
                  <c:v>81.8</c:v>
                </c:pt>
                <c:pt idx="867">
                  <c:v>85.4</c:v>
                </c:pt>
                <c:pt idx="868">
                  <c:v>87.2</c:v>
                </c:pt>
                <c:pt idx="869">
                  <c:v>86.1</c:v>
                </c:pt>
                <c:pt idx="870">
                  <c:v>80.2</c:v>
                </c:pt>
                <c:pt idx="871">
                  <c:v>85.1</c:v>
                </c:pt>
                <c:pt idx="872">
                  <c:v>79.3</c:v>
                </c:pt>
                <c:pt idx="873">
                  <c:v>84.1</c:v>
                </c:pt>
                <c:pt idx="874">
                  <c:v>78.599999999999994</c:v>
                </c:pt>
                <c:pt idx="875">
                  <c:v>77</c:v>
                </c:pt>
                <c:pt idx="876">
                  <c:v>78.599999999999994</c:v>
                </c:pt>
                <c:pt idx="877">
                  <c:v>74.400000000000006</c:v>
                </c:pt>
                <c:pt idx="878">
                  <c:v>76.400000000000006</c:v>
                </c:pt>
                <c:pt idx="879">
                  <c:v>73.2</c:v>
                </c:pt>
                <c:pt idx="880">
                  <c:v>77.099999999999994</c:v>
                </c:pt>
                <c:pt idx="881">
                  <c:v>76</c:v>
                </c:pt>
                <c:pt idx="882">
                  <c:v>73.2</c:v>
                </c:pt>
                <c:pt idx="883">
                  <c:v>72.099999999999994</c:v>
                </c:pt>
                <c:pt idx="884">
                  <c:v>72</c:v>
                </c:pt>
                <c:pt idx="885">
                  <c:v>79.2</c:v>
                </c:pt>
                <c:pt idx="886">
                  <c:v>74.099999999999994</c:v>
                </c:pt>
                <c:pt idx="887">
                  <c:v>73.900000000000006</c:v>
                </c:pt>
                <c:pt idx="888">
                  <c:v>73.2</c:v>
                </c:pt>
                <c:pt idx="889">
                  <c:v>74.099999999999994</c:v>
                </c:pt>
                <c:pt idx="890">
                  <c:v>75.900000000000006</c:v>
                </c:pt>
                <c:pt idx="891">
                  <c:v>72.8</c:v>
                </c:pt>
                <c:pt idx="892">
                  <c:v>74.599999999999994</c:v>
                </c:pt>
                <c:pt idx="893">
                  <c:v>76.2</c:v>
                </c:pt>
                <c:pt idx="894">
                  <c:v>77.7</c:v>
                </c:pt>
                <c:pt idx="895">
                  <c:v>78.599999999999994</c:v>
                </c:pt>
                <c:pt idx="896">
                  <c:v>74.400000000000006</c:v>
                </c:pt>
                <c:pt idx="897">
                  <c:v>76.2</c:v>
                </c:pt>
                <c:pt idx="898">
                  <c:v>72.599999999999994</c:v>
                </c:pt>
                <c:pt idx="899">
                  <c:v>75</c:v>
                </c:pt>
                <c:pt idx="900">
                  <c:v>72.8</c:v>
                </c:pt>
                <c:pt idx="901">
                  <c:v>71</c:v>
                </c:pt>
                <c:pt idx="902">
                  <c:v>76.400000000000006</c:v>
                </c:pt>
                <c:pt idx="903">
                  <c:v>70.3</c:v>
                </c:pt>
                <c:pt idx="904">
                  <c:v>70.5</c:v>
                </c:pt>
                <c:pt idx="905">
                  <c:v>72.599999999999994</c:v>
                </c:pt>
                <c:pt idx="906">
                  <c:v>67.599999999999994</c:v>
                </c:pt>
                <c:pt idx="907">
                  <c:v>70.7</c:v>
                </c:pt>
                <c:pt idx="908">
                  <c:v>66.900000000000006</c:v>
                </c:pt>
                <c:pt idx="909">
                  <c:v>63.3</c:v>
                </c:pt>
                <c:pt idx="910">
                  <c:v>66.2</c:v>
                </c:pt>
                <c:pt idx="911">
                  <c:v>67.599999999999994</c:v>
                </c:pt>
                <c:pt idx="912">
                  <c:v>62.7</c:v>
                </c:pt>
                <c:pt idx="913">
                  <c:v>67.2</c:v>
                </c:pt>
                <c:pt idx="914">
                  <c:v>62.6</c:v>
                </c:pt>
                <c:pt idx="915">
                  <c:v>65.8</c:v>
                </c:pt>
                <c:pt idx="916">
                  <c:v>68.5</c:v>
                </c:pt>
                <c:pt idx="917">
                  <c:v>62.2</c:v>
                </c:pt>
                <c:pt idx="918">
                  <c:v>64.5</c:v>
                </c:pt>
                <c:pt idx="919">
                  <c:v>61.8</c:v>
                </c:pt>
                <c:pt idx="920">
                  <c:v>62.6</c:v>
                </c:pt>
                <c:pt idx="921">
                  <c:v>60.9</c:v>
                </c:pt>
                <c:pt idx="922">
                  <c:v>60.2</c:v>
                </c:pt>
                <c:pt idx="923">
                  <c:v>62</c:v>
                </c:pt>
                <c:pt idx="924">
                  <c:v>59.5</c:v>
                </c:pt>
                <c:pt idx="925">
                  <c:v>60</c:v>
                </c:pt>
                <c:pt idx="926">
                  <c:v>59.1</c:v>
                </c:pt>
                <c:pt idx="927">
                  <c:v>58.8</c:v>
                </c:pt>
                <c:pt idx="928">
                  <c:v>58.4</c:v>
                </c:pt>
                <c:pt idx="929">
                  <c:v>58.2</c:v>
                </c:pt>
                <c:pt idx="930">
                  <c:v>57.5</c:v>
                </c:pt>
                <c:pt idx="931">
                  <c:v>59.3</c:v>
                </c:pt>
                <c:pt idx="932">
                  <c:v>57.2</c:v>
                </c:pt>
                <c:pt idx="933">
                  <c:v>56.6</c:v>
                </c:pt>
                <c:pt idx="934">
                  <c:v>56.4</c:v>
                </c:pt>
                <c:pt idx="935">
                  <c:v>56.8</c:v>
                </c:pt>
                <c:pt idx="936">
                  <c:v>59.3</c:v>
                </c:pt>
                <c:pt idx="937">
                  <c:v>54.6</c:v>
                </c:pt>
                <c:pt idx="938">
                  <c:v>54.3</c:v>
                </c:pt>
                <c:pt idx="939">
                  <c:v>55</c:v>
                </c:pt>
                <c:pt idx="940">
                  <c:v>54.6</c:v>
                </c:pt>
                <c:pt idx="941">
                  <c:v>54.8</c:v>
                </c:pt>
                <c:pt idx="942">
                  <c:v>53.2</c:v>
                </c:pt>
                <c:pt idx="943">
                  <c:v>55</c:v>
                </c:pt>
                <c:pt idx="944">
                  <c:v>53.7</c:v>
                </c:pt>
                <c:pt idx="945">
                  <c:v>55.5</c:v>
                </c:pt>
                <c:pt idx="946">
                  <c:v>55.5</c:v>
                </c:pt>
                <c:pt idx="947">
                  <c:v>56.3</c:v>
                </c:pt>
                <c:pt idx="948">
                  <c:v>57.9</c:v>
                </c:pt>
                <c:pt idx="949">
                  <c:v>55</c:v>
                </c:pt>
                <c:pt idx="950">
                  <c:v>53.4</c:v>
                </c:pt>
                <c:pt idx="951">
                  <c:v>53.7</c:v>
                </c:pt>
                <c:pt idx="952">
                  <c:v>50.1</c:v>
                </c:pt>
                <c:pt idx="953">
                  <c:v>48.9</c:v>
                </c:pt>
                <c:pt idx="954">
                  <c:v>48.2</c:v>
                </c:pt>
                <c:pt idx="955">
                  <c:v>48.5</c:v>
                </c:pt>
                <c:pt idx="956">
                  <c:v>48</c:v>
                </c:pt>
                <c:pt idx="957">
                  <c:v>49.1</c:v>
                </c:pt>
                <c:pt idx="958">
                  <c:v>46.4</c:v>
                </c:pt>
                <c:pt idx="959">
                  <c:v>45.6</c:v>
                </c:pt>
                <c:pt idx="960">
                  <c:v>45.6</c:v>
                </c:pt>
                <c:pt idx="961">
                  <c:v>45.8</c:v>
                </c:pt>
                <c:pt idx="962">
                  <c:v>46.2</c:v>
                </c:pt>
                <c:pt idx="963">
                  <c:v>48.2</c:v>
                </c:pt>
                <c:pt idx="964">
                  <c:v>45.6</c:v>
                </c:pt>
                <c:pt idx="965">
                  <c:v>48</c:v>
                </c:pt>
                <c:pt idx="966">
                  <c:v>46.2</c:v>
                </c:pt>
                <c:pt idx="967">
                  <c:v>51.4</c:v>
                </c:pt>
                <c:pt idx="968">
                  <c:v>47.6</c:v>
                </c:pt>
                <c:pt idx="969">
                  <c:v>50.3</c:v>
                </c:pt>
                <c:pt idx="970">
                  <c:v>48.7</c:v>
                </c:pt>
                <c:pt idx="971">
                  <c:v>49.6</c:v>
                </c:pt>
                <c:pt idx="972">
                  <c:v>52.5</c:v>
                </c:pt>
                <c:pt idx="973">
                  <c:v>53.6</c:v>
                </c:pt>
                <c:pt idx="974">
                  <c:v>48.3</c:v>
                </c:pt>
                <c:pt idx="975">
                  <c:v>46</c:v>
                </c:pt>
                <c:pt idx="976">
                  <c:v>47.1</c:v>
                </c:pt>
                <c:pt idx="977">
                  <c:v>46.9</c:v>
                </c:pt>
                <c:pt idx="978">
                  <c:v>47.1</c:v>
                </c:pt>
                <c:pt idx="979">
                  <c:v>45.1</c:v>
                </c:pt>
                <c:pt idx="980">
                  <c:v>45.8</c:v>
                </c:pt>
                <c:pt idx="981">
                  <c:v>46.7</c:v>
                </c:pt>
                <c:pt idx="982">
                  <c:v>44.9</c:v>
                </c:pt>
                <c:pt idx="983">
                  <c:v>44</c:v>
                </c:pt>
                <c:pt idx="984">
                  <c:v>43.5</c:v>
                </c:pt>
                <c:pt idx="985">
                  <c:v>42.6</c:v>
                </c:pt>
                <c:pt idx="986">
                  <c:v>42.4</c:v>
                </c:pt>
                <c:pt idx="987">
                  <c:v>43.4</c:v>
                </c:pt>
                <c:pt idx="988">
                  <c:v>41.7</c:v>
                </c:pt>
                <c:pt idx="989">
                  <c:v>41.3</c:v>
                </c:pt>
                <c:pt idx="990">
                  <c:v>40.799999999999997</c:v>
                </c:pt>
                <c:pt idx="991">
                  <c:v>39</c:v>
                </c:pt>
                <c:pt idx="992">
                  <c:v>38.799999999999997</c:v>
                </c:pt>
                <c:pt idx="993">
                  <c:v>38.6</c:v>
                </c:pt>
                <c:pt idx="994">
                  <c:v>38</c:v>
                </c:pt>
                <c:pt idx="995">
                  <c:v>43.1</c:v>
                </c:pt>
                <c:pt idx="996">
                  <c:v>46.3</c:v>
                </c:pt>
                <c:pt idx="997">
                  <c:v>48.3</c:v>
                </c:pt>
                <c:pt idx="998">
                  <c:v>43.7</c:v>
                </c:pt>
                <c:pt idx="999">
                  <c:v>48.3</c:v>
                </c:pt>
                <c:pt idx="1000">
                  <c:v>45.5</c:v>
                </c:pt>
                <c:pt idx="1001">
                  <c:v>50</c:v>
                </c:pt>
                <c:pt idx="1002">
                  <c:v>41</c:v>
                </c:pt>
                <c:pt idx="1003">
                  <c:v>41.7</c:v>
                </c:pt>
                <c:pt idx="1004">
                  <c:v>43.3</c:v>
                </c:pt>
                <c:pt idx="1005">
                  <c:v>47.8</c:v>
                </c:pt>
                <c:pt idx="1006">
                  <c:v>50</c:v>
                </c:pt>
                <c:pt idx="1007">
                  <c:v>48.7</c:v>
                </c:pt>
                <c:pt idx="1008">
                  <c:v>46.5</c:v>
                </c:pt>
                <c:pt idx="1009">
                  <c:v>53</c:v>
                </c:pt>
                <c:pt idx="1010">
                  <c:v>57</c:v>
                </c:pt>
                <c:pt idx="1011">
                  <c:v>53.7</c:v>
                </c:pt>
                <c:pt idx="1012">
                  <c:v>51.8</c:v>
                </c:pt>
                <c:pt idx="1013">
                  <c:v>55</c:v>
                </c:pt>
                <c:pt idx="1014">
                  <c:v>51.2</c:v>
                </c:pt>
                <c:pt idx="1015">
                  <c:v>49.4</c:v>
                </c:pt>
                <c:pt idx="1016">
                  <c:v>45.4</c:v>
                </c:pt>
                <c:pt idx="1017">
                  <c:v>55.3</c:v>
                </c:pt>
                <c:pt idx="1018">
                  <c:v>57.7</c:v>
                </c:pt>
                <c:pt idx="1019">
                  <c:v>53.2</c:v>
                </c:pt>
                <c:pt idx="1020">
                  <c:v>56.8</c:v>
                </c:pt>
                <c:pt idx="1021">
                  <c:v>55</c:v>
                </c:pt>
                <c:pt idx="1022">
                  <c:v>59.1</c:v>
                </c:pt>
                <c:pt idx="1023">
                  <c:v>59.9</c:v>
                </c:pt>
                <c:pt idx="1024">
                  <c:v>63.9</c:v>
                </c:pt>
                <c:pt idx="1025">
                  <c:v>62</c:v>
                </c:pt>
                <c:pt idx="1026">
                  <c:v>65.8</c:v>
                </c:pt>
                <c:pt idx="1027">
                  <c:v>63.8</c:v>
                </c:pt>
                <c:pt idx="1028">
                  <c:v>59.5</c:v>
                </c:pt>
                <c:pt idx="1029">
                  <c:v>64</c:v>
                </c:pt>
                <c:pt idx="1030">
                  <c:v>59.9</c:v>
                </c:pt>
                <c:pt idx="1031">
                  <c:v>59</c:v>
                </c:pt>
                <c:pt idx="1032">
                  <c:v>60.4</c:v>
                </c:pt>
                <c:pt idx="1033">
                  <c:v>59.1</c:v>
                </c:pt>
                <c:pt idx="1034">
                  <c:v>65.099999999999994</c:v>
                </c:pt>
                <c:pt idx="1035">
                  <c:v>67.599999999999994</c:v>
                </c:pt>
                <c:pt idx="1036">
                  <c:v>60.4</c:v>
                </c:pt>
                <c:pt idx="1037">
                  <c:v>65.8</c:v>
                </c:pt>
                <c:pt idx="1038">
                  <c:v>60.6</c:v>
                </c:pt>
                <c:pt idx="1039">
                  <c:v>68</c:v>
                </c:pt>
                <c:pt idx="1040">
                  <c:v>68.3</c:v>
                </c:pt>
                <c:pt idx="1041">
                  <c:v>63.6</c:v>
                </c:pt>
                <c:pt idx="1042">
                  <c:v>63.5</c:v>
                </c:pt>
                <c:pt idx="1043">
                  <c:v>60.2</c:v>
                </c:pt>
                <c:pt idx="1044">
                  <c:v>66</c:v>
                </c:pt>
                <c:pt idx="1045">
                  <c:v>61.7</c:v>
                </c:pt>
                <c:pt idx="1046">
                  <c:v>65.8</c:v>
                </c:pt>
                <c:pt idx="1047">
                  <c:v>70.3</c:v>
                </c:pt>
                <c:pt idx="1048">
                  <c:v>63.5</c:v>
                </c:pt>
                <c:pt idx="1049">
                  <c:v>68</c:v>
                </c:pt>
                <c:pt idx="1050">
                  <c:v>71.2</c:v>
                </c:pt>
                <c:pt idx="1051">
                  <c:v>66</c:v>
                </c:pt>
                <c:pt idx="1052">
                  <c:v>70.7</c:v>
                </c:pt>
                <c:pt idx="1053">
                  <c:v>66.7</c:v>
                </c:pt>
                <c:pt idx="1054">
                  <c:v>68.3</c:v>
                </c:pt>
                <c:pt idx="1055">
                  <c:v>64.5</c:v>
                </c:pt>
                <c:pt idx="1056">
                  <c:v>67.2</c:v>
                </c:pt>
                <c:pt idx="1057">
                  <c:v>62</c:v>
                </c:pt>
                <c:pt idx="1058">
                  <c:v>66</c:v>
                </c:pt>
                <c:pt idx="1059">
                  <c:v>62</c:v>
                </c:pt>
                <c:pt idx="1060">
                  <c:v>67.8</c:v>
                </c:pt>
                <c:pt idx="1061">
                  <c:v>63.7</c:v>
                </c:pt>
                <c:pt idx="1062">
                  <c:v>65.8</c:v>
                </c:pt>
                <c:pt idx="1063">
                  <c:v>62.9</c:v>
                </c:pt>
                <c:pt idx="1064">
                  <c:v>69.2</c:v>
                </c:pt>
                <c:pt idx="1065">
                  <c:v>70.8</c:v>
                </c:pt>
                <c:pt idx="1066">
                  <c:v>66.7</c:v>
                </c:pt>
                <c:pt idx="1067">
                  <c:v>67.400000000000006</c:v>
                </c:pt>
                <c:pt idx="1068">
                  <c:v>71.900000000000006</c:v>
                </c:pt>
                <c:pt idx="1069">
                  <c:v>65.599999999999994</c:v>
                </c:pt>
                <c:pt idx="1070">
                  <c:v>68</c:v>
                </c:pt>
                <c:pt idx="1071">
                  <c:v>63.5</c:v>
                </c:pt>
                <c:pt idx="1072">
                  <c:v>69.900000000000006</c:v>
                </c:pt>
                <c:pt idx="1073">
                  <c:v>74.599999999999994</c:v>
                </c:pt>
                <c:pt idx="1074">
                  <c:v>69.599999999999994</c:v>
                </c:pt>
                <c:pt idx="1075">
                  <c:v>76.400000000000006</c:v>
                </c:pt>
                <c:pt idx="1076">
                  <c:v>72.3</c:v>
                </c:pt>
                <c:pt idx="1077">
                  <c:v>77.5</c:v>
                </c:pt>
                <c:pt idx="1078">
                  <c:v>73.2</c:v>
                </c:pt>
                <c:pt idx="1079">
                  <c:v>74.3</c:v>
                </c:pt>
                <c:pt idx="1080">
                  <c:v>75.5</c:v>
                </c:pt>
                <c:pt idx="1081">
                  <c:v>73.900000000000006</c:v>
                </c:pt>
                <c:pt idx="1082">
                  <c:v>74.3</c:v>
                </c:pt>
                <c:pt idx="1083">
                  <c:v>72.8</c:v>
                </c:pt>
                <c:pt idx="1084">
                  <c:v>75.7</c:v>
                </c:pt>
                <c:pt idx="1085">
                  <c:v>76.400000000000006</c:v>
                </c:pt>
                <c:pt idx="1086">
                  <c:v>76.599999999999994</c:v>
                </c:pt>
                <c:pt idx="1087">
                  <c:v>77.099999999999994</c:v>
                </c:pt>
                <c:pt idx="1088">
                  <c:v>75.900000000000006</c:v>
                </c:pt>
                <c:pt idx="1089">
                  <c:v>82.2</c:v>
                </c:pt>
                <c:pt idx="1090">
                  <c:v>76.8</c:v>
                </c:pt>
                <c:pt idx="1091">
                  <c:v>74.8</c:v>
                </c:pt>
                <c:pt idx="1092">
                  <c:v>76.400000000000006</c:v>
                </c:pt>
                <c:pt idx="1093">
                  <c:v>74.3</c:v>
                </c:pt>
                <c:pt idx="1094">
                  <c:v>78.900000000000006</c:v>
                </c:pt>
                <c:pt idx="1095">
                  <c:v>75</c:v>
                </c:pt>
                <c:pt idx="1096">
                  <c:v>79.3</c:v>
                </c:pt>
                <c:pt idx="1097">
                  <c:v>76.400000000000006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A4-4C53-B580-C59B4949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61304"/>
        <c:axId val="42335777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2015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Lake!$B$11:$B$76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6"/>
                      <c:pt idx="0">
                        <c:v>55</c:v>
                      </c:pt>
                      <c:pt idx="1">
                        <c:v>93</c:v>
                      </c:pt>
                      <c:pt idx="2">
                        <c:v>100</c:v>
                      </c:pt>
                      <c:pt idx="3">
                        <c:v>114</c:v>
                      </c:pt>
                      <c:pt idx="4">
                        <c:v>115</c:v>
                      </c:pt>
                      <c:pt idx="5">
                        <c:v>121</c:v>
                      </c:pt>
                      <c:pt idx="6">
                        <c:v>122</c:v>
                      </c:pt>
                      <c:pt idx="7">
                        <c:v>128</c:v>
                      </c:pt>
                      <c:pt idx="8">
                        <c:v>136</c:v>
                      </c:pt>
                      <c:pt idx="9">
                        <c:v>141</c:v>
                      </c:pt>
                      <c:pt idx="10">
                        <c:v>149</c:v>
                      </c:pt>
                      <c:pt idx="11">
                        <c:v>153</c:v>
                      </c:pt>
                      <c:pt idx="12">
                        <c:v>156</c:v>
                      </c:pt>
                      <c:pt idx="13">
                        <c:v>157</c:v>
                      </c:pt>
                      <c:pt idx="14">
                        <c:v>162</c:v>
                      </c:pt>
                      <c:pt idx="15">
                        <c:v>163</c:v>
                      </c:pt>
                      <c:pt idx="16">
                        <c:v>164</c:v>
                      </c:pt>
                      <c:pt idx="17">
                        <c:v>170</c:v>
                      </c:pt>
                      <c:pt idx="18">
                        <c:v>177</c:v>
                      </c:pt>
                      <c:pt idx="19">
                        <c:v>178</c:v>
                      </c:pt>
                      <c:pt idx="20">
                        <c:v>181</c:v>
                      </c:pt>
                      <c:pt idx="21">
                        <c:v>183</c:v>
                      </c:pt>
                      <c:pt idx="22">
                        <c:v>191</c:v>
                      </c:pt>
                      <c:pt idx="23">
                        <c:v>198</c:v>
                      </c:pt>
                      <c:pt idx="24">
                        <c:v>206</c:v>
                      </c:pt>
                      <c:pt idx="25">
                        <c:v>219</c:v>
                      </c:pt>
                      <c:pt idx="26">
                        <c:v>220</c:v>
                      </c:pt>
                      <c:pt idx="27">
                        <c:v>223</c:v>
                      </c:pt>
                      <c:pt idx="28">
                        <c:v>241</c:v>
                      </c:pt>
                      <c:pt idx="29">
                        <c:v>245</c:v>
                      </c:pt>
                      <c:pt idx="30">
                        <c:v>247</c:v>
                      </c:pt>
                      <c:pt idx="31">
                        <c:v>256</c:v>
                      </c:pt>
                      <c:pt idx="32">
                        <c:v>261</c:v>
                      </c:pt>
                      <c:pt idx="33">
                        <c:v>267</c:v>
                      </c:pt>
                      <c:pt idx="34">
                        <c:v>268</c:v>
                      </c:pt>
                      <c:pt idx="35">
                        <c:v>282</c:v>
                      </c:pt>
                      <c:pt idx="36">
                        <c:v>284</c:v>
                      </c:pt>
                      <c:pt idx="37">
                        <c:v>289</c:v>
                      </c:pt>
                      <c:pt idx="38">
                        <c:v>296</c:v>
                      </c:pt>
                      <c:pt idx="39">
                        <c:v>300</c:v>
                      </c:pt>
                      <c:pt idx="40">
                        <c:v>302</c:v>
                      </c:pt>
                      <c:pt idx="41">
                        <c:v>311</c:v>
                      </c:pt>
                      <c:pt idx="42">
                        <c:v>315</c:v>
                      </c:pt>
                      <c:pt idx="43">
                        <c:v>318</c:v>
                      </c:pt>
                      <c:pt idx="44">
                        <c:v>326</c:v>
                      </c:pt>
                      <c:pt idx="45">
                        <c:v>347</c:v>
                      </c:pt>
                      <c:pt idx="46">
                        <c:v>356</c:v>
                      </c:pt>
                      <c:pt idx="47">
                        <c:v>2</c:v>
                      </c:pt>
                      <c:pt idx="48">
                        <c:v>8</c:v>
                      </c:pt>
                      <c:pt idx="49">
                        <c:v>15</c:v>
                      </c:pt>
                      <c:pt idx="50">
                        <c:v>26</c:v>
                      </c:pt>
                      <c:pt idx="51">
                        <c:v>43</c:v>
                      </c:pt>
                      <c:pt idx="52">
                        <c:v>50</c:v>
                      </c:pt>
                      <c:pt idx="53">
                        <c:v>58</c:v>
                      </c:pt>
                      <c:pt idx="54">
                        <c:v>65</c:v>
                      </c:pt>
                      <c:pt idx="55">
                        <c:v>71</c:v>
                      </c:pt>
                      <c:pt idx="56">
                        <c:v>77</c:v>
                      </c:pt>
                      <c:pt idx="57">
                        <c:v>85</c:v>
                      </c:pt>
                      <c:pt idx="58">
                        <c:v>89</c:v>
                      </c:pt>
                      <c:pt idx="59">
                        <c:v>92</c:v>
                      </c:pt>
                      <c:pt idx="60">
                        <c:v>100</c:v>
                      </c:pt>
                      <c:pt idx="61">
                        <c:v>106</c:v>
                      </c:pt>
                      <c:pt idx="62">
                        <c:v>107</c:v>
                      </c:pt>
                      <c:pt idx="63">
                        <c:v>184</c:v>
                      </c:pt>
                      <c:pt idx="64">
                        <c:v>219</c:v>
                      </c:pt>
                      <c:pt idx="65">
                        <c:v>247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Lake!$C$11:$C$76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40</c:v>
                      </c:pt>
                      <c:pt idx="1">
                        <c:v>54</c:v>
                      </c:pt>
                      <c:pt idx="2">
                        <c:v>58</c:v>
                      </c:pt>
                      <c:pt idx="3">
                        <c:v>56</c:v>
                      </c:pt>
                      <c:pt idx="4">
                        <c:v>59</c:v>
                      </c:pt>
                      <c:pt idx="5">
                        <c:v>62</c:v>
                      </c:pt>
                      <c:pt idx="6">
                        <c:v>64</c:v>
                      </c:pt>
                      <c:pt idx="7">
                        <c:v>75</c:v>
                      </c:pt>
                      <c:pt idx="8">
                        <c:v>75</c:v>
                      </c:pt>
                      <c:pt idx="9">
                        <c:v>72</c:v>
                      </c:pt>
                      <c:pt idx="10">
                        <c:v>81</c:v>
                      </c:pt>
                      <c:pt idx="11">
                        <c:v>75</c:v>
                      </c:pt>
                      <c:pt idx="12">
                        <c:v>79</c:v>
                      </c:pt>
                      <c:pt idx="13">
                        <c:v>81</c:v>
                      </c:pt>
                      <c:pt idx="14">
                        <c:v>83</c:v>
                      </c:pt>
                      <c:pt idx="15">
                        <c:v>82</c:v>
                      </c:pt>
                      <c:pt idx="16">
                        <c:v>79</c:v>
                      </c:pt>
                      <c:pt idx="17">
                        <c:v>81</c:v>
                      </c:pt>
                      <c:pt idx="18">
                        <c:v>82</c:v>
                      </c:pt>
                      <c:pt idx="19">
                        <c:v>81</c:v>
                      </c:pt>
                      <c:pt idx="20">
                        <c:v>77</c:v>
                      </c:pt>
                      <c:pt idx="21">
                        <c:v>77</c:v>
                      </c:pt>
                      <c:pt idx="22">
                        <c:v>82</c:v>
                      </c:pt>
                      <c:pt idx="23">
                        <c:v>85</c:v>
                      </c:pt>
                      <c:pt idx="24">
                        <c:v>85</c:v>
                      </c:pt>
                      <c:pt idx="25">
                        <c:v>81</c:v>
                      </c:pt>
                      <c:pt idx="26">
                        <c:v>82</c:v>
                      </c:pt>
                      <c:pt idx="27">
                        <c:v>81</c:v>
                      </c:pt>
                      <c:pt idx="28">
                        <c:v>79</c:v>
                      </c:pt>
                      <c:pt idx="29">
                        <c:v>83</c:v>
                      </c:pt>
                      <c:pt idx="30">
                        <c:v>79</c:v>
                      </c:pt>
                      <c:pt idx="31">
                        <c:v>74</c:v>
                      </c:pt>
                      <c:pt idx="32">
                        <c:v>75</c:v>
                      </c:pt>
                      <c:pt idx="33">
                        <c:v>72</c:v>
                      </c:pt>
                      <c:pt idx="34">
                        <c:v>71</c:v>
                      </c:pt>
                      <c:pt idx="35">
                        <c:v>68</c:v>
                      </c:pt>
                      <c:pt idx="36">
                        <c:v>69</c:v>
                      </c:pt>
                      <c:pt idx="37">
                        <c:v>63</c:v>
                      </c:pt>
                      <c:pt idx="38">
                        <c:v>60</c:v>
                      </c:pt>
                      <c:pt idx="39">
                        <c:v>59</c:v>
                      </c:pt>
                      <c:pt idx="40">
                        <c:v>61</c:v>
                      </c:pt>
                      <c:pt idx="41">
                        <c:v>59</c:v>
                      </c:pt>
                      <c:pt idx="42">
                        <c:v>58</c:v>
                      </c:pt>
                      <c:pt idx="43">
                        <c:v>58</c:v>
                      </c:pt>
                      <c:pt idx="44">
                        <c:v>54</c:v>
                      </c:pt>
                      <c:pt idx="45">
                        <c:v>53</c:v>
                      </c:pt>
                      <c:pt idx="46">
                        <c:v>52</c:v>
                      </c:pt>
                      <c:pt idx="47">
                        <c:v>54</c:v>
                      </c:pt>
                      <c:pt idx="48">
                        <c:v>51</c:v>
                      </c:pt>
                      <c:pt idx="49">
                        <c:v>47</c:v>
                      </c:pt>
                      <c:pt idx="50">
                        <c:v>44</c:v>
                      </c:pt>
                      <c:pt idx="51">
                        <c:v>46</c:v>
                      </c:pt>
                      <c:pt idx="52">
                        <c:v>44</c:v>
                      </c:pt>
                      <c:pt idx="53">
                        <c:v>51</c:v>
                      </c:pt>
                      <c:pt idx="54">
                        <c:v>53</c:v>
                      </c:pt>
                      <c:pt idx="55">
                        <c:v>54</c:v>
                      </c:pt>
                      <c:pt idx="56">
                        <c:v>55</c:v>
                      </c:pt>
                      <c:pt idx="57">
                        <c:v>62</c:v>
                      </c:pt>
                      <c:pt idx="58">
                        <c:v>59</c:v>
                      </c:pt>
                      <c:pt idx="59">
                        <c:v>58</c:v>
                      </c:pt>
                      <c:pt idx="60">
                        <c:v>57</c:v>
                      </c:pt>
                      <c:pt idx="61">
                        <c:v>62</c:v>
                      </c:pt>
                      <c:pt idx="62">
                        <c:v>69</c:v>
                      </c:pt>
                      <c:pt idx="63">
                        <c:v>84</c:v>
                      </c:pt>
                      <c:pt idx="64">
                        <c:v>86</c:v>
                      </c:pt>
                      <c:pt idx="65">
                        <c:v>79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BDA4-4C53-B580-C59B4949D78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2016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Lake!$B$58:$B$87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30"/>
                      <c:pt idx="0">
                        <c:v>2</c:v>
                      </c:pt>
                      <c:pt idx="1">
                        <c:v>8</c:v>
                      </c:pt>
                      <c:pt idx="2">
                        <c:v>15</c:v>
                      </c:pt>
                      <c:pt idx="3">
                        <c:v>26</c:v>
                      </c:pt>
                      <c:pt idx="4">
                        <c:v>43</c:v>
                      </c:pt>
                      <c:pt idx="5">
                        <c:v>50</c:v>
                      </c:pt>
                      <c:pt idx="6">
                        <c:v>58</c:v>
                      </c:pt>
                      <c:pt idx="7">
                        <c:v>65</c:v>
                      </c:pt>
                      <c:pt idx="8">
                        <c:v>71</c:v>
                      </c:pt>
                      <c:pt idx="9">
                        <c:v>77</c:v>
                      </c:pt>
                      <c:pt idx="10">
                        <c:v>85</c:v>
                      </c:pt>
                      <c:pt idx="11">
                        <c:v>89</c:v>
                      </c:pt>
                      <c:pt idx="12">
                        <c:v>92</c:v>
                      </c:pt>
                      <c:pt idx="13">
                        <c:v>100</c:v>
                      </c:pt>
                      <c:pt idx="14">
                        <c:v>106</c:v>
                      </c:pt>
                      <c:pt idx="15">
                        <c:v>107</c:v>
                      </c:pt>
                      <c:pt idx="16">
                        <c:v>184</c:v>
                      </c:pt>
                      <c:pt idx="17">
                        <c:v>219</c:v>
                      </c:pt>
                      <c:pt idx="18">
                        <c:v>247</c:v>
                      </c:pt>
                      <c:pt idx="19">
                        <c:v>253</c:v>
                      </c:pt>
                      <c:pt idx="20">
                        <c:v>260</c:v>
                      </c:pt>
                      <c:pt idx="21">
                        <c:v>267</c:v>
                      </c:pt>
                      <c:pt idx="22">
                        <c:v>273</c:v>
                      </c:pt>
                      <c:pt idx="23">
                        <c:v>281</c:v>
                      </c:pt>
                      <c:pt idx="24">
                        <c:v>288</c:v>
                      </c:pt>
                      <c:pt idx="25">
                        <c:v>297</c:v>
                      </c:pt>
                      <c:pt idx="26">
                        <c:v>302</c:v>
                      </c:pt>
                      <c:pt idx="27">
                        <c:v>16</c:v>
                      </c:pt>
                      <c:pt idx="28">
                        <c:v>21</c:v>
                      </c:pt>
                      <c:pt idx="29">
                        <c:v>27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Lake!$C$58:$C$87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54</c:v>
                      </c:pt>
                      <c:pt idx="1">
                        <c:v>51</c:v>
                      </c:pt>
                      <c:pt idx="2">
                        <c:v>47</c:v>
                      </c:pt>
                      <c:pt idx="3">
                        <c:v>44</c:v>
                      </c:pt>
                      <c:pt idx="4">
                        <c:v>46</c:v>
                      </c:pt>
                      <c:pt idx="5">
                        <c:v>44</c:v>
                      </c:pt>
                      <c:pt idx="6">
                        <c:v>51</c:v>
                      </c:pt>
                      <c:pt idx="7">
                        <c:v>53</c:v>
                      </c:pt>
                      <c:pt idx="8">
                        <c:v>54</c:v>
                      </c:pt>
                      <c:pt idx="9">
                        <c:v>55</c:v>
                      </c:pt>
                      <c:pt idx="10">
                        <c:v>62</c:v>
                      </c:pt>
                      <c:pt idx="11">
                        <c:v>59</c:v>
                      </c:pt>
                      <c:pt idx="12">
                        <c:v>58</c:v>
                      </c:pt>
                      <c:pt idx="13">
                        <c:v>57</c:v>
                      </c:pt>
                      <c:pt idx="14">
                        <c:v>62</c:v>
                      </c:pt>
                      <c:pt idx="15">
                        <c:v>69</c:v>
                      </c:pt>
                      <c:pt idx="16">
                        <c:v>84</c:v>
                      </c:pt>
                      <c:pt idx="17">
                        <c:v>86</c:v>
                      </c:pt>
                      <c:pt idx="18">
                        <c:v>79</c:v>
                      </c:pt>
                      <c:pt idx="19">
                        <c:v>79</c:v>
                      </c:pt>
                      <c:pt idx="20">
                        <c:v>78</c:v>
                      </c:pt>
                      <c:pt idx="21">
                        <c:v>81</c:v>
                      </c:pt>
                      <c:pt idx="22">
                        <c:v>73</c:v>
                      </c:pt>
                      <c:pt idx="23">
                        <c:v>71</c:v>
                      </c:pt>
                      <c:pt idx="24">
                        <c:v>66</c:v>
                      </c:pt>
                      <c:pt idx="25">
                        <c:v>65</c:v>
                      </c:pt>
                      <c:pt idx="26">
                        <c:v>65</c:v>
                      </c:pt>
                      <c:pt idx="27">
                        <c:v>51</c:v>
                      </c:pt>
                      <c:pt idx="28">
                        <c:v>49</c:v>
                      </c:pt>
                      <c:pt idx="29">
                        <c:v>48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DA4-4C53-B580-C59B4949D78E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2017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Lake!$B$85:$B$133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9"/>
                      <c:pt idx="0">
                        <c:v>16</c:v>
                      </c:pt>
                      <c:pt idx="1">
                        <c:v>21</c:v>
                      </c:pt>
                      <c:pt idx="2">
                        <c:v>27</c:v>
                      </c:pt>
                      <c:pt idx="3">
                        <c:v>28</c:v>
                      </c:pt>
                      <c:pt idx="4">
                        <c:v>99</c:v>
                      </c:pt>
                      <c:pt idx="5">
                        <c:v>101</c:v>
                      </c:pt>
                      <c:pt idx="6">
                        <c:v>105</c:v>
                      </c:pt>
                      <c:pt idx="7">
                        <c:v>112</c:v>
                      </c:pt>
                      <c:pt idx="8">
                        <c:v>119</c:v>
                      </c:pt>
                      <c:pt idx="9">
                        <c:v>120</c:v>
                      </c:pt>
                      <c:pt idx="10">
                        <c:v>127</c:v>
                      </c:pt>
                      <c:pt idx="11">
                        <c:v>130</c:v>
                      </c:pt>
                      <c:pt idx="12">
                        <c:v>146</c:v>
                      </c:pt>
                      <c:pt idx="13">
                        <c:v>149</c:v>
                      </c:pt>
                      <c:pt idx="14">
                        <c:v>154</c:v>
                      </c:pt>
                      <c:pt idx="15">
                        <c:v>157</c:v>
                      </c:pt>
                      <c:pt idx="16">
                        <c:v>161</c:v>
                      </c:pt>
                      <c:pt idx="17">
                        <c:v>163</c:v>
                      </c:pt>
                      <c:pt idx="18">
                        <c:v>165</c:v>
                      </c:pt>
                      <c:pt idx="19">
                        <c:v>172</c:v>
                      </c:pt>
                      <c:pt idx="20">
                        <c:v>175</c:v>
                      </c:pt>
                      <c:pt idx="21">
                        <c:v>182</c:v>
                      </c:pt>
                      <c:pt idx="22">
                        <c:v>183</c:v>
                      </c:pt>
                      <c:pt idx="23">
                        <c:v>184</c:v>
                      </c:pt>
                      <c:pt idx="24">
                        <c:v>185</c:v>
                      </c:pt>
                      <c:pt idx="25">
                        <c:v>191</c:v>
                      </c:pt>
                      <c:pt idx="26">
                        <c:v>195</c:v>
                      </c:pt>
                      <c:pt idx="27">
                        <c:v>197</c:v>
                      </c:pt>
                      <c:pt idx="28">
                        <c:v>198</c:v>
                      </c:pt>
                      <c:pt idx="29">
                        <c:v>203</c:v>
                      </c:pt>
                      <c:pt idx="30">
                        <c:v>205</c:v>
                      </c:pt>
                      <c:pt idx="31">
                        <c:v>210</c:v>
                      </c:pt>
                      <c:pt idx="32">
                        <c:v>216</c:v>
                      </c:pt>
                      <c:pt idx="33">
                        <c:v>221</c:v>
                      </c:pt>
                      <c:pt idx="34">
                        <c:v>235</c:v>
                      </c:pt>
                      <c:pt idx="35">
                        <c:v>239</c:v>
                      </c:pt>
                      <c:pt idx="36">
                        <c:v>246</c:v>
                      </c:pt>
                      <c:pt idx="37">
                        <c:v>268</c:v>
                      </c:pt>
                      <c:pt idx="38">
                        <c:v>272</c:v>
                      </c:pt>
                      <c:pt idx="39">
                        <c:v>273</c:v>
                      </c:pt>
                      <c:pt idx="40">
                        <c:v>274</c:v>
                      </c:pt>
                      <c:pt idx="41">
                        <c:v>278</c:v>
                      </c:pt>
                      <c:pt idx="42">
                        <c:v>279</c:v>
                      </c:pt>
                      <c:pt idx="43">
                        <c:v>287</c:v>
                      </c:pt>
                      <c:pt idx="44">
                        <c:v>289</c:v>
                      </c:pt>
                      <c:pt idx="45">
                        <c:v>290</c:v>
                      </c:pt>
                      <c:pt idx="46">
                        <c:v>291</c:v>
                      </c:pt>
                      <c:pt idx="47">
                        <c:v>294</c:v>
                      </c:pt>
                      <c:pt idx="48">
                        <c:v>300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Lake!$C$85:$C$133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51</c:v>
                      </c:pt>
                      <c:pt idx="1">
                        <c:v>49</c:v>
                      </c:pt>
                      <c:pt idx="2">
                        <c:v>48</c:v>
                      </c:pt>
                      <c:pt idx="3">
                        <c:v>49</c:v>
                      </c:pt>
                      <c:pt idx="4">
                        <c:v>62</c:v>
                      </c:pt>
                      <c:pt idx="5">
                        <c:v>64</c:v>
                      </c:pt>
                      <c:pt idx="6">
                        <c:v>69</c:v>
                      </c:pt>
                      <c:pt idx="7">
                        <c:v>68</c:v>
                      </c:pt>
                      <c:pt idx="8">
                        <c:v>62</c:v>
                      </c:pt>
                      <c:pt idx="9">
                        <c:v>67</c:v>
                      </c:pt>
                      <c:pt idx="10">
                        <c:v>58</c:v>
                      </c:pt>
                      <c:pt idx="11">
                        <c:v>65</c:v>
                      </c:pt>
                      <c:pt idx="12">
                        <c:v>65</c:v>
                      </c:pt>
                      <c:pt idx="13">
                        <c:v>65</c:v>
                      </c:pt>
                      <c:pt idx="14">
                        <c:v>62</c:v>
                      </c:pt>
                      <c:pt idx="15">
                        <c:v>67</c:v>
                      </c:pt>
                      <c:pt idx="16">
                        <c:v>68</c:v>
                      </c:pt>
                      <c:pt idx="17">
                        <c:v>81</c:v>
                      </c:pt>
                      <c:pt idx="18">
                        <c:v>81</c:v>
                      </c:pt>
                      <c:pt idx="19">
                        <c:v>81</c:v>
                      </c:pt>
                      <c:pt idx="20">
                        <c:v>81</c:v>
                      </c:pt>
                      <c:pt idx="21">
                        <c:v>80</c:v>
                      </c:pt>
                      <c:pt idx="22">
                        <c:v>77</c:v>
                      </c:pt>
                      <c:pt idx="23">
                        <c:v>78</c:v>
                      </c:pt>
                      <c:pt idx="24">
                        <c:v>79</c:v>
                      </c:pt>
                      <c:pt idx="25">
                        <c:v>84</c:v>
                      </c:pt>
                      <c:pt idx="26">
                        <c:v>83</c:v>
                      </c:pt>
                      <c:pt idx="27">
                        <c:v>83</c:v>
                      </c:pt>
                      <c:pt idx="28">
                        <c:v>85</c:v>
                      </c:pt>
                      <c:pt idx="29">
                        <c:v>82</c:v>
                      </c:pt>
                      <c:pt idx="30">
                        <c:v>85</c:v>
                      </c:pt>
                      <c:pt idx="31">
                        <c:v>79</c:v>
                      </c:pt>
                      <c:pt idx="32">
                        <c:v>82</c:v>
                      </c:pt>
                      <c:pt idx="33">
                        <c:v>82</c:v>
                      </c:pt>
                      <c:pt idx="34">
                        <c:v>83</c:v>
                      </c:pt>
                      <c:pt idx="35">
                        <c:v>77</c:v>
                      </c:pt>
                      <c:pt idx="36">
                        <c:v>75</c:v>
                      </c:pt>
                      <c:pt idx="37">
                        <c:v>79</c:v>
                      </c:pt>
                      <c:pt idx="38">
                        <c:v>75</c:v>
                      </c:pt>
                      <c:pt idx="39">
                        <c:v>72</c:v>
                      </c:pt>
                      <c:pt idx="40">
                        <c:v>71</c:v>
                      </c:pt>
                      <c:pt idx="41">
                        <c:v>74</c:v>
                      </c:pt>
                      <c:pt idx="42">
                        <c:v>75</c:v>
                      </c:pt>
                      <c:pt idx="43">
                        <c:v>75</c:v>
                      </c:pt>
                      <c:pt idx="44">
                        <c:v>69</c:v>
                      </c:pt>
                      <c:pt idx="45">
                        <c:v>70</c:v>
                      </c:pt>
                      <c:pt idx="46">
                        <c:v>69</c:v>
                      </c:pt>
                      <c:pt idx="47">
                        <c:v>68</c:v>
                      </c:pt>
                      <c:pt idx="48">
                        <c:v>66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DA4-4C53-B580-C59B4949D78E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2018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Lake!$B$136:$B$176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1"/>
                      <c:pt idx="0">
                        <c:v>76</c:v>
                      </c:pt>
                      <c:pt idx="1">
                        <c:v>77</c:v>
                      </c:pt>
                      <c:pt idx="2">
                        <c:v>84</c:v>
                      </c:pt>
                      <c:pt idx="3">
                        <c:v>88</c:v>
                      </c:pt>
                      <c:pt idx="4">
                        <c:v>91</c:v>
                      </c:pt>
                      <c:pt idx="5">
                        <c:v>101</c:v>
                      </c:pt>
                      <c:pt idx="6">
                        <c:v>103</c:v>
                      </c:pt>
                      <c:pt idx="7">
                        <c:v>111</c:v>
                      </c:pt>
                      <c:pt idx="8">
                        <c:v>112</c:v>
                      </c:pt>
                      <c:pt idx="9">
                        <c:v>121</c:v>
                      </c:pt>
                      <c:pt idx="10">
                        <c:v>124</c:v>
                      </c:pt>
                      <c:pt idx="11">
                        <c:v>125</c:v>
                      </c:pt>
                      <c:pt idx="12">
                        <c:v>133</c:v>
                      </c:pt>
                      <c:pt idx="13">
                        <c:v>137</c:v>
                      </c:pt>
                      <c:pt idx="14">
                        <c:v>145</c:v>
                      </c:pt>
                      <c:pt idx="15">
                        <c:v>147</c:v>
                      </c:pt>
                      <c:pt idx="16">
                        <c:v>157</c:v>
                      </c:pt>
                      <c:pt idx="17">
                        <c:v>181</c:v>
                      </c:pt>
                      <c:pt idx="18">
                        <c:v>182</c:v>
                      </c:pt>
                      <c:pt idx="19">
                        <c:v>185</c:v>
                      </c:pt>
                      <c:pt idx="20">
                        <c:v>186</c:v>
                      </c:pt>
                      <c:pt idx="21">
                        <c:v>197</c:v>
                      </c:pt>
                      <c:pt idx="22">
                        <c:v>203</c:v>
                      </c:pt>
                      <c:pt idx="23">
                        <c:v>223</c:v>
                      </c:pt>
                      <c:pt idx="24">
                        <c:v>226</c:v>
                      </c:pt>
                      <c:pt idx="25">
                        <c:v>234</c:v>
                      </c:pt>
                      <c:pt idx="26">
                        <c:v>236</c:v>
                      </c:pt>
                      <c:pt idx="27">
                        <c:v>243</c:v>
                      </c:pt>
                      <c:pt idx="28">
                        <c:v>249</c:v>
                      </c:pt>
                      <c:pt idx="29">
                        <c:v>258</c:v>
                      </c:pt>
                      <c:pt idx="30">
                        <c:v>264</c:v>
                      </c:pt>
                      <c:pt idx="31">
                        <c:v>271</c:v>
                      </c:pt>
                      <c:pt idx="32">
                        <c:v>272</c:v>
                      </c:pt>
                      <c:pt idx="33">
                        <c:v>278</c:v>
                      </c:pt>
                      <c:pt idx="34">
                        <c:v>285</c:v>
                      </c:pt>
                      <c:pt idx="35">
                        <c:v>295</c:v>
                      </c:pt>
                      <c:pt idx="36">
                        <c:v>309</c:v>
                      </c:pt>
                      <c:pt idx="37">
                        <c:v>321</c:v>
                      </c:pt>
                      <c:pt idx="38">
                        <c:v>326</c:v>
                      </c:pt>
                      <c:pt idx="39">
                        <c:v>349</c:v>
                      </c:pt>
                      <c:pt idx="40">
                        <c:v>363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Lake!$C$136:$C$176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48</c:v>
                      </c:pt>
                      <c:pt idx="1">
                        <c:v>53</c:v>
                      </c:pt>
                      <c:pt idx="2">
                        <c:v>49</c:v>
                      </c:pt>
                      <c:pt idx="3">
                        <c:v>55</c:v>
                      </c:pt>
                      <c:pt idx="4">
                        <c:v>56</c:v>
                      </c:pt>
                      <c:pt idx="5">
                        <c:v>59</c:v>
                      </c:pt>
                      <c:pt idx="6">
                        <c:v>65</c:v>
                      </c:pt>
                      <c:pt idx="7">
                        <c:v>54</c:v>
                      </c:pt>
                      <c:pt idx="8">
                        <c:v>58</c:v>
                      </c:pt>
                      <c:pt idx="9">
                        <c:v>66</c:v>
                      </c:pt>
                      <c:pt idx="10">
                        <c:v>63</c:v>
                      </c:pt>
                      <c:pt idx="11">
                        <c:v>66</c:v>
                      </c:pt>
                      <c:pt idx="12">
                        <c:v>75</c:v>
                      </c:pt>
                      <c:pt idx="13">
                        <c:v>76</c:v>
                      </c:pt>
                      <c:pt idx="14">
                        <c:v>75</c:v>
                      </c:pt>
                      <c:pt idx="15">
                        <c:v>72</c:v>
                      </c:pt>
                      <c:pt idx="16">
                        <c:v>67</c:v>
                      </c:pt>
                      <c:pt idx="17">
                        <c:v>86</c:v>
                      </c:pt>
                      <c:pt idx="18">
                        <c:v>81</c:v>
                      </c:pt>
                      <c:pt idx="19">
                        <c:v>86</c:v>
                      </c:pt>
                      <c:pt idx="20">
                        <c:v>83</c:v>
                      </c:pt>
                      <c:pt idx="21">
                        <c:v>86</c:v>
                      </c:pt>
                      <c:pt idx="22">
                        <c:v>81</c:v>
                      </c:pt>
                      <c:pt idx="23">
                        <c:v>82</c:v>
                      </c:pt>
                      <c:pt idx="24">
                        <c:v>84</c:v>
                      </c:pt>
                      <c:pt idx="25">
                        <c:v>81</c:v>
                      </c:pt>
                      <c:pt idx="26">
                        <c:v>81</c:v>
                      </c:pt>
                      <c:pt idx="27">
                        <c:v>83</c:v>
                      </c:pt>
                      <c:pt idx="28">
                        <c:v>85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74</c:v>
                      </c:pt>
                      <c:pt idx="32">
                        <c:v>75</c:v>
                      </c:pt>
                      <c:pt idx="33">
                        <c:v>77</c:v>
                      </c:pt>
                      <c:pt idx="34">
                        <c:v>70</c:v>
                      </c:pt>
                      <c:pt idx="35">
                        <c:v>60</c:v>
                      </c:pt>
                      <c:pt idx="36">
                        <c:v>55</c:v>
                      </c:pt>
                      <c:pt idx="37">
                        <c:v>55</c:v>
                      </c:pt>
                      <c:pt idx="38">
                        <c:v>53</c:v>
                      </c:pt>
                      <c:pt idx="39">
                        <c:v>50</c:v>
                      </c:pt>
                      <c:pt idx="40">
                        <c:v>50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DA4-4C53-B580-C59B4949D78E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2019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50000"/>
                      </a:schemeClr>
                    </a:solidFill>
                    <a:ln w="9525">
                      <a:solidFill>
                        <a:schemeClr val="bg2">
                          <a:lumMod val="5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Lake!$B$177:$B$230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54"/>
                      <c:pt idx="0">
                        <c:v>6</c:v>
                      </c:pt>
                      <c:pt idx="1">
                        <c:v>19</c:v>
                      </c:pt>
                      <c:pt idx="2">
                        <c:v>26</c:v>
                      </c:pt>
                      <c:pt idx="3">
                        <c:v>34</c:v>
                      </c:pt>
                      <c:pt idx="4">
                        <c:v>61</c:v>
                      </c:pt>
                      <c:pt idx="5">
                        <c:v>68</c:v>
                      </c:pt>
                      <c:pt idx="6">
                        <c:v>72</c:v>
                      </c:pt>
                      <c:pt idx="7">
                        <c:v>83</c:v>
                      </c:pt>
                      <c:pt idx="8">
                        <c:v>86</c:v>
                      </c:pt>
                      <c:pt idx="9">
                        <c:v>95</c:v>
                      </c:pt>
                      <c:pt idx="10">
                        <c:v>96</c:v>
                      </c:pt>
                      <c:pt idx="11">
                        <c:v>107</c:v>
                      </c:pt>
                      <c:pt idx="12">
                        <c:v>117</c:v>
                      </c:pt>
                      <c:pt idx="13">
                        <c:v>124</c:v>
                      </c:pt>
                      <c:pt idx="14">
                        <c:v>127</c:v>
                      </c:pt>
                      <c:pt idx="15">
                        <c:v>131</c:v>
                      </c:pt>
                      <c:pt idx="16">
                        <c:v>138</c:v>
                      </c:pt>
                      <c:pt idx="17">
                        <c:v>139</c:v>
                      </c:pt>
                      <c:pt idx="18">
                        <c:v>143</c:v>
                      </c:pt>
                      <c:pt idx="19">
                        <c:v>153</c:v>
                      </c:pt>
                      <c:pt idx="20">
                        <c:v>159</c:v>
                      </c:pt>
                      <c:pt idx="21">
                        <c:v>162</c:v>
                      </c:pt>
                      <c:pt idx="22">
                        <c:v>166</c:v>
                      </c:pt>
                      <c:pt idx="23">
                        <c:v>174</c:v>
                      </c:pt>
                      <c:pt idx="24">
                        <c:v>179</c:v>
                      </c:pt>
                      <c:pt idx="25">
                        <c:v>186</c:v>
                      </c:pt>
                      <c:pt idx="26">
                        <c:v>186</c:v>
                      </c:pt>
                      <c:pt idx="27">
                        <c:v>186</c:v>
                      </c:pt>
                      <c:pt idx="28">
                        <c:v>186</c:v>
                      </c:pt>
                      <c:pt idx="29">
                        <c:v>197</c:v>
                      </c:pt>
                      <c:pt idx="30">
                        <c:v>200</c:v>
                      </c:pt>
                      <c:pt idx="31">
                        <c:v>209</c:v>
                      </c:pt>
                      <c:pt idx="32">
                        <c:v>209</c:v>
                      </c:pt>
                      <c:pt idx="33">
                        <c:v>223</c:v>
                      </c:pt>
                      <c:pt idx="34">
                        <c:v>227</c:v>
                      </c:pt>
                      <c:pt idx="35">
                        <c:v>228</c:v>
                      </c:pt>
                      <c:pt idx="36">
                        <c:v>233</c:v>
                      </c:pt>
                      <c:pt idx="37">
                        <c:v>245</c:v>
                      </c:pt>
                      <c:pt idx="38">
                        <c:v>262</c:v>
                      </c:pt>
                      <c:pt idx="39">
                        <c:v>263</c:v>
                      </c:pt>
                      <c:pt idx="40">
                        <c:v>271</c:v>
                      </c:pt>
                      <c:pt idx="41">
                        <c:v>278</c:v>
                      </c:pt>
                      <c:pt idx="42">
                        <c:v>284</c:v>
                      </c:pt>
                      <c:pt idx="43">
                        <c:v>291</c:v>
                      </c:pt>
                      <c:pt idx="44">
                        <c:v>302</c:v>
                      </c:pt>
                      <c:pt idx="45">
                        <c:v>305</c:v>
                      </c:pt>
                      <c:pt idx="46">
                        <c:v>314</c:v>
                      </c:pt>
                      <c:pt idx="47">
                        <c:v>321</c:v>
                      </c:pt>
                      <c:pt idx="48">
                        <c:v>332</c:v>
                      </c:pt>
                      <c:pt idx="49">
                        <c:v>341</c:v>
                      </c:pt>
                      <c:pt idx="50">
                        <c:v>349</c:v>
                      </c:pt>
                      <c:pt idx="51">
                        <c:v>354</c:v>
                      </c:pt>
                      <c:pt idx="52">
                        <c:v>358</c:v>
                      </c:pt>
                      <c:pt idx="53">
                        <c:v>363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Lake!$C$177:$C$230</c15:sqref>
                        </c15:formulaRef>
                      </c:ext>
                    </c:extLst>
                    <c:numCache>
                      <c:formatCode>General</c:formatCode>
                      <c:ptCount val="54"/>
                      <c:pt idx="0">
                        <c:v>53</c:v>
                      </c:pt>
                      <c:pt idx="1">
                        <c:v>47</c:v>
                      </c:pt>
                      <c:pt idx="2">
                        <c:v>46</c:v>
                      </c:pt>
                      <c:pt idx="3">
                        <c:v>47</c:v>
                      </c:pt>
                      <c:pt idx="4">
                        <c:v>51</c:v>
                      </c:pt>
                      <c:pt idx="5">
                        <c:v>49</c:v>
                      </c:pt>
                      <c:pt idx="6">
                        <c:v>49</c:v>
                      </c:pt>
                      <c:pt idx="7">
                        <c:v>53</c:v>
                      </c:pt>
                      <c:pt idx="8">
                        <c:v>53</c:v>
                      </c:pt>
                      <c:pt idx="9">
                        <c:v>58</c:v>
                      </c:pt>
                      <c:pt idx="10">
                        <c:v>57</c:v>
                      </c:pt>
                      <c:pt idx="11">
                        <c:v>66</c:v>
                      </c:pt>
                      <c:pt idx="12">
                        <c:v>59</c:v>
                      </c:pt>
                      <c:pt idx="13">
                        <c:v>72</c:v>
                      </c:pt>
                      <c:pt idx="14">
                        <c:v>69</c:v>
                      </c:pt>
                      <c:pt idx="15">
                        <c:v>72</c:v>
                      </c:pt>
                      <c:pt idx="16">
                        <c:v>68</c:v>
                      </c:pt>
                      <c:pt idx="17">
                        <c:v>73</c:v>
                      </c:pt>
                      <c:pt idx="18">
                        <c:v>77</c:v>
                      </c:pt>
                      <c:pt idx="19">
                        <c:v>75</c:v>
                      </c:pt>
                      <c:pt idx="20">
                        <c:v>79</c:v>
                      </c:pt>
                      <c:pt idx="21">
                        <c:v>79</c:v>
                      </c:pt>
                      <c:pt idx="22">
                        <c:v>67</c:v>
                      </c:pt>
                      <c:pt idx="23">
                        <c:v>76</c:v>
                      </c:pt>
                      <c:pt idx="24">
                        <c:v>75</c:v>
                      </c:pt>
                      <c:pt idx="25">
                        <c:v>80</c:v>
                      </c:pt>
                      <c:pt idx="26">
                        <c:v>81</c:v>
                      </c:pt>
                      <c:pt idx="27">
                        <c:v>85</c:v>
                      </c:pt>
                      <c:pt idx="28">
                        <c:v>87</c:v>
                      </c:pt>
                      <c:pt idx="29">
                        <c:v>85</c:v>
                      </c:pt>
                      <c:pt idx="30">
                        <c:v>86</c:v>
                      </c:pt>
                      <c:pt idx="31">
                        <c:v>83</c:v>
                      </c:pt>
                      <c:pt idx="32">
                        <c:v>81</c:v>
                      </c:pt>
                      <c:pt idx="33">
                        <c:v>82</c:v>
                      </c:pt>
                      <c:pt idx="34">
                        <c:v>83</c:v>
                      </c:pt>
                      <c:pt idx="35">
                        <c:v>82</c:v>
                      </c:pt>
                      <c:pt idx="36">
                        <c:v>84</c:v>
                      </c:pt>
                      <c:pt idx="37">
                        <c:v>77</c:v>
                      </c:pt>
                      <c:pt idx="38">
                        <c:v>77</c:v>
                      </c:pt>
                      <c:pt idx="39">
                        <c:v>78</c:v>
                      </c:pt>
                      <c:pt idx="40">
                        <c:v>77</c:v>
                      </c:pt>
                      <c:pt idx="41">
                        <c:v>75</c:v>
                      </c:pt>
                      <c:pt idx="42">
                        <c:v>74</c:v>
                      </c:pt>
                      <c:pt idx="43">
                        <c:v>67</c:v>
                      </c:pt>
                      <c:pt idx="44">
                        <c:v>66</c:v>
                      </c:pt>
                      <c:pt idx="45">
                        <c:v>62</c:v>
                      </c:pt>
                      <c:pt idx="46">
                        <c:v>59</c:v>
                      </c:pt>
                      <c:pt idx="47">
                        <c:v>55</c:v>
                      </c:pt>
                      <c:pt idx="48">
                        <c:v>53</c:v>
                      </c:pt>
                      <c:pt idx="49">
                        <c:v>52</c:v>
                      </c:pt>
                      <c:pt idx="50">
                        <c:v>54</c:v>
                      </c:pt>
                      <c:pt idx="51">
                        <c:v>51</c:v>
                      </c:pt>
                      <c:pt idx="52">
                        <c:v>53</c:v>
                      </c:pt>
                      <c:pt idx="53">
                        <c:v>52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DA4-4C53-B580-C59B4949D78E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2020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6">
                        <a:lumMod val="75000"/>
                      </a:schemeClr>
                    </a:solidFill>
                    <a:ln w="19050">
                      <a:solidFill>
                        <a:schemeClr val="accent6">
                          <a:lumMod val="7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Lake!$B$231:$B$293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3"/>
                      <c:pt idx="0">
                        <c:v>11</c:v>
                      </c:pt>
                      <c:pt idx="1">
                        <c:v>34</c:v>
                      </c:pt>
                      <c:pt idx="2">
                        <c:v>39</c:v>
                      </c:pt>
                      <c:pt idx="3">
                        <c:v>46</c:v>
                      </c:pt>
                      <c:pt idx="4">
                        <c:v>53</c:v>
                      </c:pt>
                      <c:pt idx="5">
                        <c:v>68</c:v>
                      </c:pt>
                      <c:pt idx="6">
                        <c:v>80</c:v>
                      </c:pt>
                      <c:pt idx="7">
                        <c:v>86</c:v>
                      </c:pt>
                      <c:pt idx="8">
                        <c:v>88</c:v>
                      </c:pt>
                      <c:pt idx="9">
                        <c:v>90</c:v>
                      </c:pt>
                      <c:pt idx="10">
                        <c:v>93</c:v>
                      </c:pt>
                      <c:pt idx="11">
                        <c:v>97</c:v>
                      </c:pt>
                      <c:pt idx="12">
                        <c:v>102</c:v>
                      </c:pt>
                      <c:pt idx="13">
                        <c:v>110</c:v>
                      </c:pt>
                      <c:pt idx="14">
                        <c:v>113</c:v>
                      </c:pt>
                      <c:pt idx="15">
                        <c:v>116</c:v>
                      </c:pt>
                      <c:pt idx="16">
                        <c:v>118</c:v>
                      </c:pt>
                      <c:pt idx="17">
                        <c:v>123</c:v>
                      </c:pt>
                      <c:pt idx="18">
                        <c:v>125</c:v>
                      </c:pt>
                      <c:pt idx="19">
                        <c:v>130</c:v>
                      </c:pt>
                      <c:pt idx="20">
                        <c:v>135</c:v>
                      </c:pt>
                      <c:pt idx="21">
                        <c:v>138</c:v>
                      </c:pt>
                      <c:pt idx="22">
                        <c:v>144</c:v>
                      </c:pt>
                      <c:pt idx="23">
                        <c:v>146</c:v>
                      </c:pt>
                      <c:pt idx="24">
                        <c:v>147</c:v>
                      </c:pt>
                      <c:pt idx="25">
                        <c:v>152</c:v>
                      </c:pt>
                      <c:pt idx="26">
                        <c:v>158</c:v>
                      </c:pt>
                      <c:pt idx="27">
                        <c:v>160</c:v>
                      </c:pt>
                      <c:pt idx="28">
                        <c:v>162</c:v>
                      </c:pt>
                      <c:pt idx="29">
                        <c:v>166</c:v>
                      </c:pt>
                      <c:pt idx="30">
                        <c:v>167</c:v>
                      </c:pt>
                      <c:pt idx="31">
                        <c:v>172</c:v>
                      </c:pt>
                      <c:pt idx="32">
                        <c:v>178</c:v>
                      </c:pt>
                      <c:pt idx="33">
                        <c:v>179</c:v>
                      </c:pt>
                      <c:pt idx="34">
                        <c:v>183</c:v>
                      </c:pt>
                      <c:pt idx="35">
                        <c:v>186</c:v>
                      </c:pt>
                      <c:pt idx="36">
                        <c:v>186</c:v>
                      </c:pt>
                      <c:pt idx="37">
                        <c:v>187</c:v>
                      </c:pt>
                      <c:pt idx="38">
                        <c:v>191</c:v>
                      </c:pt>
                      <c:pt idx="39">
                        <c:v>196</c:v>
                      </c:pt>
                      <c:pt idx="40">
                        <c:v>198</c:v>
                      </c:pt>
                      <c:pt idx="41">
                        <c:v>202</c:v>
                      </c:pt>
                      <c:pt idx="42">
                        <c:v>203</c:v>
                      </c:pt>
                      <c:pt idx="43">
                        <c:v>209</c:v>
                      </c:pt>
                      <c:pt idx="44">
                        <c:v>217</c:v>
                      </c:pt>
                      <c:pt idx="45">
                        <c:v>221</c:v>
                      </c:pt>
                      <c:pt idx="46">
                        <c:v>222</c:v>
                      </c:pt>
                      <c:pt idx="47">
                        <c:v>231</c:v>
                      </c:pt>
                      <c:pt idx="48">
                        <c:v>234</c:v>
                      </c:pt>
                      <c:pt idx="49">
                        <c:v>246</c:v>
                      </c:pt>
                      <c:pt idx="50">
                        <c:v>249</c:v>
                      </c:pt>
                      <c:pt idx="51">
                        <c:v>255</c:v>
                      </c:pt>
                      <c:pt idx="52">
                        <c:v>259</c:v>
                      </c:pt>
                      <c:pt idx="53">
                        <c:v>262</c:v>
                      </c:pt>
                      <c:pt idx="54">
                        <c:v>271</c:v>
                      </c:pt>
                      <c:pt idx="55">
                        <c:v>276</c:v>
                      </c:pt>
                      <c:pt idx="56">
                        <c:v>290</c:v>
                      </c:pt>
                      <c:pt idx="57">
                        <c:v>300</c:v>
                      </c:pt>
                      <c:pt idx="58">
                        <c:v>308</c:v>
                      </c:pt>
                      <c:pt idx="59">
                        <c:v>314</c:v>
                      </c:pt>
                      <c:pt idx="60">
                        <c:v>319</c:v>
                      </c:pt>
                      <c:pt idx="61">
                        <c:v>338</c:v>
                      </c:pt>
                      <c:pt idx="62">
                        <c:v>346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Lake!$C$231:$C$293</c15:sqref>
                        </c15:formulaRef>
                      </c:ext>
                    </c:extLst>
                    <c:numCache>
                      <c:formatCode>General</c:formatCode>
                      <c:ptCount val="63"/>
                      <c:pt idx="0">
                        <c:v>50</c:v>
                      </c:pt>
                      <c:pt idx="1">
                        <c:v>47</c:v>
                      </c:pt>
                      <c:pt idx="2">
                        <c:v>48</c:v>
                      </c:pt>
                      <c:pt idx="3">
                        <c:v>51</c:v>
                      </c:pt>
                      <c:pt idx="4">
                        <c:v>51</c:v>
                      </c:pt>
                      <c:pt idx="5">
                        <c:v>52</c:v>
                      </c:pt>
                      <c:pt idx="6">
                        <c:v>52</c:v>
                      </c:pt>
                      <c:pt idx="7">
                        <c:v>61</c:v>
                      </c:pt>
                      <c:pt idx="8">
                        <c:v>57</c:v>
                      </c:pt>
                      <c:pt idx="9">
                        <c:v>57</c:v>
                      </c:pt>
                      <c:pt idx="10">
                        <c:v>55</c:v>
                      </c:pt>
                      <c:pt idx="11">
                        <c:v>56</c:v>
                      </c:pt>
                      <c:pt idx="12">
                        <c:v>56</c:v>
                      </c:pt>
                      <c:pt idx="13">
                        <c:v>63</c:v>
                      </c:pt>
                      <c:pt idx="14">
                        <c:v>60</c:v>
                      </c:pt>
                      <c:pt idx="15">
                        <c:v>54</c:v>
                      </c:pt>
                      <c:pt idx="16">
                        <c:v>56</c:v>
                      </c:pt>
                      <c:pt idx="17">
                        <c:v>62</c:v>
                      </c:pt>
                      <c:pt idx="18">
                        <c:v>65</c:v>
                      </c:pt>
                      <c:pt idx="19">
                        <c:v>59</c:v>
                      </c:pt>
                      <c:pt idx="20">
                        <c:v>62</c:v>
                      </c:pt>
                      <c:pt idx="21">
                        <c:v>64</c:v>
                      </c:pt>
                      <c:pt idx="22">
                        <c:v>57</c:v>
                      </c:pt>
                      <c:pt idx="23">
                        <c:v>61</c:v>
                      </c:pt>
                      <c:pt idx="24">
                        <c:v>60</c:v>
                      </c:pt>
                      <c:pt idx="25">
                        <c:v>63</c:v>
                      </c:pt>
                      <c:pt idx="26">
                        <c:v>69</c:v>
                      </c:pt>
                      <c:pt idx="27">
                        <c:v>77</c:v>
                      </c:pt>
                      <c:pt idx="28">
                        <c:v>77</c:v>
                      </c:pt>
                      <c:pt idx="29">
                        <c:v>74</c:v>
                      </c:pt>
                      <c:pt idx="30">
                        <c:v>74</c:v>
                      </c:pt>
                      <c:pt idx="31">
                        <c:v>75</c:v>
                      </c:pt>
                      <c:pt idx="32">
                        <c:v>79</c:v>
                      </c:pt>
                      <c:pt idx="33">
                        <c:v>77</c:v>
                      </c:pt>
                      <c:pt idx="34">
                        <c:v>80</c:v>
                      </c:pt>
                      <c:pt idx="35">
                        <c:v>78</c:v>
                      </c:pt>
                      <c:pt idx="36">
                        <c:v>81</c:v>
                      </c:pt>
                      <c:pt idx="37">
                        <c:v>81</c:v>
                      </c:pt>
                      <c:pt idx="38">
                        <c:v>84</c:v>
                      </c:pt>
                      <c:pt idx="39">
                        <c:v>84</c:v>
                      </c:pt>
                      <c:pt idx="40">
                        <c:v>86</c:v>
                      </c:pt>
                      <c:pt idx="41">
                        <c:v>90</c:v>
                      </c:pt>
                      <c:pt idx="42">
                        <c:v>89</c:v>
                      </c:pt>
                      <c:pt idx="43">
                        <c:v>87</c:v>
                      </c:pt>
                      <c:pt idx="44">
                        <c:v>83</c:v>
                      </c:pt>
                      <c:pt idx="45">
                        <c:v>84</c:v>
                      </c:pt>
                      <c:pt idx="46">
                        <c:v>84</c:v>
                      </c:pt>
                      <c:pt idx="47">
                        <c:v>83</c:v>
                      </c:pt>
                      <c:pt idx="48">
                        <c:v>83</c:v>
                      </c:pt>
                      <c:pt idx="49">
                        <c:v>82</c:v>
                      </c:pt>
                      <c:pt idx="50">
                        <c:v>81</c:v>
                      </c:pt>
                      <c:pt idx="51">
                        <c:v>86</c:v>
                      </c:pt>
                      <c:pt idx="52">
                        <c:v>78</c:v>
                      </c:pt>
                      <c:pt idx="53">
                        <c:v>75</c:v>
                      </c:pt>
                      <c:pt idx="54">
                        <c:v>73</c:v>
                      </c:pt>
                      <c:pt idx="55">
                        <c:v>67</c:v>
                      </c:pt>
                      <c:pt idx="56">
                        <c:v>64</c:v>
                      </c:pt>
                      <c:pt idx="57">
                        <c:v>68</c:v>
                      </c:pt>
                      <c:pt idx="58">
                        <c:v>61</c:v>
                      </c:pt>
                      <c:pt idx="59">
                        <c:v>61</c:v>
                      </c:pt>
                      <c:pt idx="60">
                        <c:v>62</c:v>
                      </c:pt>
                      <c:pt idx="61">
                        <c:v>54</c:v>
                      </c:pt>
                      <c:pt idx="62">
                        <c:v>54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DA4-4C53-B580-C59B4949D78E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2021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ash"/>
                  <c:size val="8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Lake!$B$294:$B$331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38"/>
                      <c:pt idx="0">
                        <c:v>10</c:v>
                      </c:pt>
                      <c:pt idx="1">
                        <c:v>22</c:v>
                      </c:pt>
                      <c:pt idx="2">
                        <c:v>30</c:v>
                      </c:pt>
                      <c:pt idx="3">
                        <c:v>39</c:v>
                      </c:pt>
                      <c:pt idx="4">
                        <c:v>51</c:v>
                      </c:pt>
                      <c:pt idx="5">
                        <c:v>62</c:v>
                      </c:pt>
                      <c:pt idx="6">
                        <c:v>65</c:v>
                      </c:pt>
                      <c:pt idx="7">
                        <c:v>72</c:v>
                      </c:pt>
                      <c:pt idx="8">
                        <c:v>79</c:v>
                      </c:pt>
                      <c:pt idx="9">
                        <c:v>89</c:v>
                      </c:pt>
                      <c:pt idx="10">
                        <c:v>94</c:v>
                      </c:pt>
                      <c:pt idx="11">
                        <c:v>96</c:v>
                      </c:pt>
                      <c:pt idx="12">
                        <c:v>104</c:v>
                      </c:pt>
                      <c:pt idx="13">
                        <c:v>107</c:v>
                      </c:pt>
                      <c:pt idx="14">
                        <c:v>110</c:v>
                      </c:pt>
                      <c:pt idx="15">
                        <c:v>116</c:v>
                      </c:pt>
                      <c:pt idx="16">
                        <c:v>117</c:v>
                      </c:pt>
                      <c:pt idx="17">
                        <c:v>131</c:v>
                      </c:pt>
                      <c:pt idx="18">
                        <c:v>142</c:v>
                      </c:pt>
                      <c:pt idx="19">
                        <c:v>143</c:v>
                      </c:pt>
                      <c:pt idx="20">
                        <c:v>156</c:v>
                      </c:pt>
                      <c:pt idx="21">
                        <c:v>164</c:v>
                      </c:pt>
                      <c:pt idx="22">
                        <c:v>166</c:v>
                      </c:pt>
                      <c:pt idx="23">
                        <c:v>184</c:v>
                      </c:pt>
                      <c:pt idx="24">
                        <c:v>187</c:v>
                      </c:pt>
                      <c:pt idx="25">
                        <c:v>192</c:v>
                      </c:pt>
                      <c:pt idx="26">
                        <c:v>202</c:v>
                      </c:pt>
                      <c:pt idx="27">
                        <c:v>247</c:v>
                      </c:pt>
                      <c:pt idx="28">
                        <c:v>253</c:v>
                      </c:pt>
                      <c:pt idx="29">
                        <c:v>260</c:v>
                      </c:pt>
                      <c:pt idx="30">
                        <c:v>260</c:v>
                      </c:pt>
                      <c:pt idx="31">
                        <c:v>275</c:v>
                      </c:pt>
                      <c:pt idx="32">
                        <c:v>282</c:v>
                      </c:pt>
                      <c:pt idx="33">
                        <c:v>311</c:v>
                      </c:pt>
                      <c:pt idx="34">
                        <c:v>324</c:v>
                      </c:pt>
                      <c:pt idx="35">
                        <c:v>337</c:v>
                      </c:pt>
                      <c:pt idx="36">
                        <c:v>357</c:v>
                      </c:pt>
                      <c:pt idx="37">
                        <c:v>364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Lake!$C$294:$C$331</c15:sqref>
                        </c15:formulaRef>
                      </c:ext>
                    </c:extLst>
                    <c:numCache>
                      <c:formatCode>General</c:formatCode>
                      <c:ptCount val="38"/>
                      <c:pt idx="0">
                        <c:v>48</c:v>
                      </c:pt>
                      <c:pt idx="1">
                        <c:v>47</c:v>
                      </c:pt>
                      <c:pt idx="2">
                        <c:v>45</c:v>
                      </c:pt>
                      <c:pt idx="3">
                        <c:v>46</c:v>
                      </c:pt>
                      <c:pt idx="4">
                        <c:v>47</c:v>
                      </c:pt>
                      <c:pt idx="5">
                        <c:v>51</c:v>
                      </c:pt>
                      <c:pt idx="6">
                        <c:v>53</c:v>
                      </c:pt>
                      <c:pt idx="7">
                        <c:v>54</c:v>
                      </c:pt>
                      <c:pt idx="8">
                        <c:v>56</c:v>
                      </c:pt>
                      <c:pt idx="9">
                        <c:v>56</c:v>
                      </c:pt>
                      <c:pt idx="10">
                        <c:v>60</c:v>
                      </c:pt>
                      <c:pt idx="11">
                        <c:v>65</c:v>
                      </c:pt>
                      <c:pt idx="12">
                        <c:v>61</c:v>
                      </c:pt>
                      <c:pt idx="13">
                        <c:v>57</c:v>
                      </c:pt>
                      <c:pt idx="14">
                        <c:v>60</c:v>
                      </c:pt>
                      <c:pt idx="15">
                        <c:v>67</c:v>
                      </c:pt>
                      <c:pt idx="16">
                        <c:v>66</c:v>
                      </c:pt>
                      <c:pt idx="17">
                        <c:v>64</c:v>
                      </c:pt>
                      <c:pt idx="18">
                        <c:v>75</c:v>
                      </c:pt>
                      <c:pt idx="19">
                        <c:v>75</c:v>
                      </c:pt>
                      <c:pt idx="20">
                        <c:v>79</c:v>
                      </c:pt>
                      <c:pt idx="21">
                        <c:v>78</c:v>
                      </c:pt>
                      <c:pt idx="22">
                        <c:v>81</c:v>
                      </c:pt>
                      <c:pt idx="23">
                        <c:v>81</c:v>
                      </c:pt>
                      <c:pt idx="24">
                        <c:v>80</c:v>
                      </c:pt>
                      <c:pt idx="25">
                        <c:v>83</c:v>
                      </c:pt>
                      <c:pt idx="26">
                        <c:v>82</c:v>
                      </c:pt>
                      <c:pt idx="27">
                        <c:v>76</c:v>
                      </c:pt>
                      <c:pt idx="28">
                        <c:v>78</c:v>
                      </c:pt>
                      <c:pt idx="29">
                        <c:v>80</c:v>
                      </c:pt>
                      <c:pt idx="30">
                        <c:v>79</c:v>
                      </c:pt>
                      <c:pt idx="31">
                        <c:v>75</c:v>
                      </c:pt>
                      <c:pt idx="32">
                        <c:v>75</c:v>
                      </c:pt>
                      <c:pt idx="33">
                        <c:v>60</c:v>
                      </c:pt>
                      <c:pt idx="34">
                        <c:v>56</c:v>
                      </c:pt>
                      <c:pt idx="35">
                        <c:v>54</c:v>
                      </c:pt>
                      <c:pt idx="36">
                        <c:v>52</c:v>
                      </c:pt>
                      <c:pt idx="37">
                        <c:v>52.5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7AC-4944-ACB2-FEBB6E111FBE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2022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7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Lake!$B$332:$B$388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57"/>
                      <c:pt idx="0">
                        <c:v>5</c:v>
                      </c:pt>
                      <c:pt idx="1">
                        <c:v>8</c:v>
                      </c:pt>
                      <c:pt idx="2">
                        <c:v>12</c:v>
                      </c:pt>
                      <c:pt idx="3">
                        <c:v>26</c:v>
                      </c:pt>
                      <c:pt idx="4">
                        <c:v>42</c:v>
                      </c:pt>
                      <c:pt idx="5">
                        <c:v>42</c:v>
                      </c:pt>
                      <c:pt idx="6">
                        <c:v>52</c:v>
                      </c:pt>
                      <c:pt idx="7">
                        <c:v>60</c:v>
                      </c:pt>
                      <c:pt idx="8">
                        <c:v>62</c:v>
                      </c:pt>
                      <c:pt idx="9">
                        <c:v>70</c:v>
                      </c:pt>
                      <c:pt idx="10">
                        <c:v>73</c:v>
                      </c:pt>
                      <c:pt idx="11">
                        <c:v>83</c:v>
                      </c:pt>
                      <c:pt idx="12">
                        <c:v>86</c:v>
                      </c:pt>
                      <c:pt idx="13">
                        <c:v>91</c:v>
                      </c:pt>
                      <c:pt idx="14">
                        <c:v>92</c:v>
                      </c:pt>
                      <c:pt idx="15">
                        <c:v>105</c:v>
                      </c:pt>
                      <c:pt idx="16">
                        <c:v>113</c:v>
                      </c:pt>
                      <c:pt idx="17">
                        <c:v>114</c:v>
                      </c:pt>
                      <c:pt idx="18">
                        <c:v>114</c:v>
                      </c:pt>
                      <c:pt idx="19">
                        <c:v>123</c:v>
                      </c:pt>
                      <c:pt idx="20">
                        <c:v>125</c:v>
                      </c:pt>
                      <c:pt idx="21">
                        <c:v>130</c:v>
                      </c:pt>
                      <c:pt idx="22">
                        <c:v>137</c:v>
                      </c:pt>
                      <c:pt idx="23">
                        <c:v>137</c:v>
                      </c:pt>
                      <c:pt idx="24">
                        <c:v>140</c:v>
                      </c:pt>
                      <c:pt idx="25">
                        <c:v>140</c:v>
                      </c:pt>
                      <c:pt idx="26">
                        <c:v>150</c:v>
                      </c:pt>
                      <c:pt idx="27">
                        <c:v>153</c:v>
                      </c:pt>
                      <c:pt idx="28">
                        <c:v>156</c:v>
                      </c:pt>
                      <c:pt idx="29">
                        <c:v>164</c:v>
                      </c:pt>
                      <c:pt idx="30">
                        <c:v>170</c:v>
                      </c:pt>
                      <c:pt idx="31">
                        <c:v>182</c:v>
                      </c:pt>
                      <c:pt idx="32">
                        <c:v>185</c:v>
                      </c:pt>
                      <c:pt idx="33">
                        <c:v>187</c:v>
                      </c:pt>
                      <c:pt idx="34">
                        <c:v>187</c:v>
                      </c:pt>
                      <c:pt idx="35">
                        <c:v>193</c:v>
                      </c:pt>
                      <c:pt idx="36">
                        <c:v>198</c:v>
                      </c:pt>
                      <c:pt idx="37">
                        <c:v>202</c:v>
                      </c:pt>
                      <c:pt idx="38">
                        <c:v>205</c:v>
                      </c:pt>
                      <c:pt idx="39">
                        <c:v>215</c:v>
                      </c:pt>
                      <c:pt idx="40">
                        <c:v>218</c:v>
                      </c:pt>
                      <c:pt idx="41">
                        <c:v>243</c:v>
                      </c:pt>
                      <c:pt idx="42">
                        <c:v>246</c:v>
                      </c:pt>
                      <c:pt idx="43">
                        <c:v>250</c:v>
                      </c:pt>
                      <c:pt idx="44">
                        <c:v>256</c:v>
                      </c:pt>
                      <c:pt idx="45">
                        <c:v>259</c:v>
                      </c:pt>
                      <c:pt idx="46">
                        <c:v>262</c:v>
                      </c:pt>
                      <c:pt idx="47">
                        <c:v>264</c:v>
                      </c:pt>
                      <c:pt idx="48">
                        <c:v>267</c:v>
                      </c:pt>
                      <c:pt idx="49">
                        <c:v>274</c:v>
                      </c:pt>
                      <c:pt idx="50">
                        <c:v>276</c:v>
                      </c:pt>
                      <c:pt idx="51">
                        <c:v>293</c:v>
                      </c:pt>
                      <c:pt idx="52">
                        <c:v>311</c:v>
                      </c:pt>
                      <c:pt idx="53">
                        <c:v>321</c:v>
                      </c:pt>
                      <c:pt idx="54">
                        <c:v>346</c:v>
                      </c:pt>
                      <c:pt idx="55">
                        <c:v>355</c:v>
                      </c:pt>
                      <c:pt idx="56">
                        <c:v>363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Lake!$C$332:$C$388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48.5</c:v>
                      </c:pt>
                      <c:pt idx="1">
                        <c:v>46.9</c:v>
                      </c:pt>
                      <c:pt idx="2">
                        <c:v>47.8</c:v>
                      </c:pt>
                      <c:pt idx="3">
                        <c:v>44.2</c:v>
                      </c:pt>
                      <c:pt idx="4">
                        <c:v>42.8</c:v>
                      </c:pt>
                      <c:pt idx="5">
                        <c:v>43.5</c:v>
                      </c:pt>
                      <c:pt idx="6">
                        <c:v>46.7</c:v>
                      </c:pt>
                      <c:pt idx="7">
                        <c:v>50.1</c:v>
                      </c:pt>
                      <c:pt idx="8">
                        <c:v>52.1</c:v>
                      </c:pt>
                      <c:pt idx="9">
                        <c:v>54.6</c:v>
                      </c:pt>
                      <c:pt idx="10">
                        <c:v>52.1</c:v>
                      </c:pt>
                      <c:pt idx="11">
                        <c:v>56.4</c:v>
                      </c:pt>
                      <c:pt idx="12">
                        <c:v>53</c:v>
                      </c:pt>
                      <c:pt idx="13">
                        <c:v>53</c:v>
                      </c:pt>
                      <c:pt idx="14">
                        <c:v>54.3</c:v>
                      </c:pt>
                      <c:pt idx="15">
                        <c:v>57.2</c:v>
                      </c:pt>
                      <c:pt idx="16">
                        <c:v>67.400000000000006</c:v>
                      </c:pt>
                      <c:pt idx="17">
                        <c:v>63.6</c:v>
                      </c:pt>
                      <c:pt idx="18">
                        <c:v>68.5</c:v>
                      </c:pt>
                      <c:pt idx="19">
                        <c:v>74.099999999999994</c:v>
                      </c:pt>
                      <c:pt idx="20">
                        <c:v>75.2</c:v>
                      </c:pt>
                      <c:pt idx="21">
                        <c:v>73</c:v>
                      </c:pt>
                      <c:pt idx="22">
                        <c:v>71.400000000000006</c:v>
                      </c:pt>
                      <c:pt idx="23">
                        <c:v>75.7</c:v>
                      </c:pt>
                      <c:pt idx="24">
                        <c:v>78</c:v>
                      </c:pt>
                      <c:pt idx="25">
                        <c:v>77</c:v>
                      </c:pt>
                      <c:pt idx="26">
                        <c:v>76.599999999999994</c:v>
                      </c:pt>
                      <c:pt idx="27">
                        <c:v>77</c:v>
                      </c:pt>
                      <c:pt idx="28">
                        <c:v>75.2</c:v>
                      </c:pt>
                      <c:pt idx="29">
                        <c:v>79.7</c:v>
                      </c:pt>
                      <c:pt idx="30">
                        <c:v>79.3</c:v>
                      </c:pt>
                      <c:pt idx="31">
                        <c:v>81.3</c:v>
                      </c:pt>
                      <c:pt idx="32">
                        <c:v>81.5</c:v>
                      </c:pt>
                      <c:pt idx="33">
                        <c:v>80.900000000000006</c:v>
                      </c:pt>
                      <c:pt idx="34">
                        <c:v>83.3</c:v>
                      </c:pt>
                      <c:pt idx="35">
                        <c:v>83.4</c:v>
                      </c:pt>
                      <c:pt idx="36">
                        <c:v>84</c:v>
                      </c:pt>
                      <c:pt idx="37">
                        <c:v>84.5</c:v>
                      </c:pt>
                      <c:pt idx="38">
                        <c:v>84.4</c:v>
                      </c:pt>
                      <c:pt idx="39">
                        <c:v>83.1</c:v>
                      </c:pt>
                      <c:pt idx="40">
                        <c:v>83.3</c:v>
                      </c:pt>
                      <c:pt idx="41">
                        <c:v>78.599999999999994</c:v>
                      </c:pt>
                      <c:pt idx="42">
                        <c:v>78.400000000000006</c:v>
                      </c:pt>
                      <c:pt idx="43">
                        <c:v>78.599999999999994</c:v>
                      </c:pt>
                      <c:pt idx="44">
                        <c:v>72.8</c:v>
                      </c:pt>
                      <c:pt idx="45">
                        <c:v>71.8</c:v>
                      </c:pt>
                      <c:pt idx="46">
                        <c:v>72.599999999999994</c:v>
                      </c:pt>
                      <c:pt idx="47">
                        <c:v>73.5</c:v>
                      </c:pt>
                      <c:pt idx="48">
                        <c:v>70.099999999999994</c:v>
                      </c:pt>
                      <c:pt idx="49">
                        <c:v>63.1</c:v>
                      </c:pt>
                      <c:pt idx="50">
                        <c:v>62.6</c:v>
                      </c:pt>
                      <c:pt idx="51">
                        <c:v>59.7</c:v>
                      </c:pt>
                      <c:pt idx="52">
                        <c:v>61.5</c:v>
                      </c:pt>
                      <c:pt idx="53">
                        <c:v>55.9</c:v>
                      </c:pt>
                      <c:pt idx="54">
                        <c:v>52.5</c:v>
                      </c:pt>
                      <c:pt idx="55">
                        <c:v>50.7</c:v>
                      </c:pt>
                      <c:pt idx="56">
                        <c:v>47.1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AC-4944-ACB2-FEBB6E111FBE}"/>
                  </c:ext>
                </c:extLst>
              </c15:ser>
            </c15:filteredScatterSeries>
          </c:ext>
        </c:extLst>
      </c:scatterChart>
      <c:valAx>
        <c:axId val="42336130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  <a:r>
                  <a:rPr lang="en-US" baseline="0"/>
                  <a:t> of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57776"/>
        <c:crosses val="autoZero"/>
        <c:crossBetween val="midCat"/>
        <c:majorUnit val="30"/>
      </c:valAx>
      <c:valAx>
        <c:axId val="423357776"/>
        <c:scaling>
          <c:orientation val="minMax"/>
          <c:max val="95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Surface</a:t>
                </a:r>
                <a:r>
                  <a:rPr lang="en-US" baseline="0"/>
                  <a:t> Water Temp, oF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61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438758023291974"/>
          <c:y val="0.57917825224102037"/>
          <c:w val="0.34718306185295017"/>
          <c:h val="0.25423393305542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6' Deep Water Temp, Ft. Patrick Henry Lake, 8.5 R.M.</a:t>
            </a:r>
            <a:endParaRPr lang="en-US"/>
          </a:p>
        </c:rich>
      </c:tx>
      <c:layout>
        <c:manualLayout>
          <c:xMode val="edge"/>
          <c:yMode val="edge"/>
          <c:x val="0.15709531847696076"/>
          <c:y val="1.1101143068093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62109262946159"/>
          <c:y val="0.1395656497180498"/>
          <c:w val="0.79826305445757284"/>
          <c:h val="0.69334951870542305"/>
        </c:manualLayout>
      </c:layout>
      <c:scatterChart>
        <c:scatterStyle val="smoothMarker"/>
        <c:varyColors val="0"/>
        <c:ser>
          <c:idx val="0"/>
          <c:order val="0"/>
          <c:tx>
            <c:v>Model</c:v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Lake!$AB$3:$AB$40</c:f>
              <c:numCache>
                <c:formatCode>General</c:formatCode>
                <c:ptCount val="38"/>
                <c:pt idx="0">
                  <c:v>1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365</c:v>
                </c:pt>
              </c:numCache>
            </c:numRef>
          </c:xVal>
          <c:yVal>
            <c:numRef>
              <c:f>Lake!$AC$3:$AC$40</c:f>
              <c:numCache>
                <c:formatCode>_(* #,##0_);_(* \(#,##0\);_(* "-"??_);_(@_)</c:formatCode>
                <c:ptCount val="38"/>
                <c:pt idx="0">
                  <c:v>47.310220257473887</c:v>
                </c:pt>
                <c:pt idx="1">
                  <c:v>46.355151461156247</c:v>
                </c:pt>
                <c:pt idx="2">
                  <c:v>45.70331546495467</c:v>
                </c:pt>
                <c:pt idx="3">
                  <c:v>45.500690218932675</c:v>
                </c:pt>
                <c:pt idx="4">
                  <c:v>45.75326528209974</c:v>
                </c:pt>
                <c:pt idx="5">
                  <c:v>46.453574589516471</c:v>
                </c:pt>
                <c:pt idx="6">
                  <c:v>47.580917147580166</c:v>
                </c:pt>
                <c:pt idx="7">
                  <c:v>49.101968950975753</c:v>
                </c:pt>
                <c:pt idx="8">
                  <c:v>50.971768033157858</c:v>
                </c:pt>
                <c:pt idx="9">
                  <c:v>53.135043532481959</c:v>
                </c:pt>
                <c:pt idx="10">
                  <c:v>55.52784948707356</c:v>
                </c:pt>
                <c:pt idx="11">
                  <c:v>58.079455063808012</c:v>
                </c:pt>
                <c:pt idx="12">
                  <c:v>60.714435346635767</c:v>
                </c:pt>
                <c:pt idx="13">
                  <c:v>63.354900880996667</c:v>
                </c:pt>
                <c:pt idx="14">
                  <c:v>65.922800069466405</c:v>
                </c:pt>
                <c:pt idx="15">
                  <c:v>68.342226360311415</c:v>
                </c:pt>
                <c:pt idx="16">
                  <c:v>70.541662028951151</c:v>
                </c:pt>
                <c:pt idx="17">
                  <c:v>72.456092226626794</c:v>
                </c:pt>
                <c:pt idx="18">
                  <c:v>74.028926805449132</c:v>
                </c:pt>
                <c:pt idx="19">
                  <c:v>75.213673111087388</c:v>
                </c:pt>
                <c:pt idx="20">
                  <c:v>75.975310295704631</c:v>
                </c:pt>
                <c:pt idx="21">
                  <c:v>76.291324526742315</c:v>
                </c:pt>
                <c:pt idx="22">
                  <c:v>76.15237449100384</c:v>
                </c:pt>
                <c:pt idx="23">
                  <c:v>75.562567521878137</c:v>
                </c:pt>
                <c:pt idx="24">
                  <c:v>74.539338187441601</c:v>
                </c:pt>
                <c:pt idx="25">
                  <c:v>73.112932928348314</c:v>
                </c:pt>
                <c:pt idx="26">
                  <c:v>71.325515979502285</c:v>
                </c:pt>
                <c:pt idx="27">
                  <c:v>69.229923004276188</c:v>
                </c:pt>
                <c:pt idx="28">
                  <c:v>66.888099283583216</c:v>
                </c:pt>
                <c:pt idx="29">
                  <c:v>64.369268626599322</c:v>
                </c:pt>
                <c:pt idx="30">
                  <c:v>61.747887129744036</c:v>
                </c:pt>
                <c:pt idx="31">
                  <c:v>59.101442270367698</c:v>
                </c:pt>
                <c:pt idx="32">
                  <c:v>56.508162393465426</c:v>
                </c:pt>
                <c:pt idx="33">
                  <c:v>54.044704298501742</c:v>
                </c:pt>
                <c:pt idx="34">
                  <c:v>51.783887280785628</c:v>
                </c:pt>
                <c:pt idx="35">
                  <c:v>49.79254060864892</c:v>
                </c:pt>
                <c:pt idx="36">
                  <c:v>48.129528064543337</c:v>
                </c:pt>
                <c:pt idx="37">
                  <c:v>47.436930074664581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A4-4C53-B580-C59B4949D78E}"/>
            </c:ext>
          </c:extLst>
        </c:ser>
        <c:ser>
          <c:idx val="1"/>
          <c:order val="1"/>
          <c:tx>
            <c:v>All Data 2014-2023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FF0000"/>
              </a:solidFill>
              <a:ln w="3175">
                <a:noFill/>
              </a:ln>
              <a:effectLst/>
            </c:spPr>
          </c:marker>
          <c:xVal>
            <c:numRef>
              <c:f>Lake!$B$5:$B$563</c:f>
              <c:numCache>
                <c:formatCode>_(* #,##0_);_(* \(#,##0\);_(* "-"??_);_(@_)</c:formatCode>
                <c:ptCount val="559"/>
                <c:pt idx="0">
                  <c:v>151</c:v>
                </c:pt>
                <c:pt idx="1">
                  <c:v>172</c:v>
                </c:pt>
                <c:pt idx="2">
                  <c:v>262</c:v>
                </c:pt>
                <c:pt idx="3">
                  <c:v>267</c:v>
                </c:pt>
                <c:pt idx="4">
                  <c:v>276</c:v>
                </c:pt>
                <c:pt idx="5">
                  <c:v>340</c:v>
                </c:pt>
                <c:pt idx="6">
                  <c:v>55</c:v>
                </c:pt>
                <c:pt idx="7">
                  <c:v>93</c:v>
                </c:pt>
                <c:pt idx="8">
                  <c:v>100</c:v>
                </c:pt>
                <c:pt idx="9">
                  <c:v>114</c:v>
                </c:pt>
                <c:pt idx="10">
                  <c:v>115</c:v>
                </c:pt>
                <c:pt idx="11">
                  <c:v>121</c:v>
                </c:pt>
                <c:pt idx="12">
                  <c:v>122</c:v>
                </c:pt>
                <c:pt idx="13">
                  <c:v>128</c:v>
                </c:pt>
                <c:pt idx="14">
                  <c:v>136</c:v>
                </c:pt>
                <c:pt idx="15">
                  <c:v>141</c:v>
                </c:pt>
                <c:pt idx="16">
                  <c:v>149</c:v>
                </c:pt>
                <c:pt idx="17">
                  <c:v>153</c:v>
                </c:pt>
                <c:pt idx="18">
                  <c:v>156</c:v>
                </c:pt>
                <c:pt idx="19">
                  <c:v>157</c:v>
                </c:pt>
                <c:pt idx="20">
                  <c:v>162</c:v>
                </c:pt>
                <c:pt idx="21">
                  <c:v>163</c:v>
                </c:pt>
                <c:pt idx="22">
                  <c:v>164</c:v>
                </c:pt>
                <c:pt idx="23">
                  <c:v>170</c:v>
                </c:pt>
                <c:pt idx="24">
                  <c:v>177</c:v>
                </c:pt>
                <c:pt idx="25">
                  <c:v>178</c:v>
                </c:pt>
                <c:pt idx="26">
                  <c:v>181</c:v>
                </c:pt>
                <c:pt idx="27">
                  <c:v>183</c:v>
                </c:pt>
                <c:pt idx="28">
                  <c:v>191</c:v>
                </c:pt>
                <c:pt idx="29">
                  <c:v>198</c:v>
                </c:pt>
                <c:pt idx="30">
                  <c:v>206</c:v>
                </c:pt>
                <c:pt idx="31">
                  <c:v>219</c:v>
                </c:pt>
                <c:pt idx="32">
                  <c:v>220</c:v>
                </c:pt>
                <c:pt idx="33">
                  <c:v>223</c:v>
                </c:pt>
                <c:pt idx="34">
                  <c:v>241</c:v>
                </c:pt>
                <c:pt idx="35">
                  <c:v>245</c:v>
                </c:pt>
                <c:pt idx="36">
                  <c:v>247</c:v>
                </c:pt>
                <c:pt idx="37">
                  <c:v>256</c:v>
                </c:pt>
                <c:pt idx="38">
                  <c:v>261</c:v>
                </c:pt>
                <c:pt idx="39">
                  <c:v>267</c:v>
                </c:pt>
                <c:pt idx="40">
                  <c:v>268</c:v>
                </c:pt>
                <c:pt idx="41">
                  <c:v>282</c:v>
                </c:pt>
                <c:pt idx="42">
                  <c:v>284</c:v>
                </c:pt>
                <c:pt idx="43">
                  <c:v>289</c:v>
                </c:pt>
                <c:pt idx="44">
                  <c:v>296</c:v>
                </c:pt>
                <c:pt idx="45">
                  <c:v>300</c:v>
                </c:pt>
                <c:pt idx="46">
                  <c:v>302</c:v>
                </c:pt>
                <c:pt idx="47">
                  <c:v>311</c:v>
                </c:pt>
                <c:pt idx="48">
                  <c:v>315</c:v>
                </c:pt>
                <c:pt idx="49">
                  <c:v>318</c:v>
                </c:pt>
                <c:pt idx="50">
                  <c:v>326</c:v>
                </c:pt>
                <c:pt idx="51">
                  <c:v>347</c:v>
                </c:pt>
                <c:pt idx="52">
                  <c:v>356</c:v>
                </c:pt>
                <c:pt idx="53">
                  <c:v>2</c:v>
                </c:pt>
                <c:pt idx="54">
                  <c:v>8</c:v>
                </c:pt>
                <c:pt idx="55">
                  <c:v>15</c:v>
                </c:pt>
                <c:pt idx="56">
                  <c:v>26</c:v>
                </c:pt>
                <c:pt idx="57">
                  <c:v>43</c:v>
                </c:pt>
                <c:pt idx="58">
                  <c:v>50</c:v>
                </c:pt>
                <c:pt idx="59">
                  <c:v>58</c:v>
                </c:pt>
                <c:pt idx="60">
                  <c:v>65</c:v>
                </c:pt>
                <c:pt idx="61">
                  <c:v>71</c:v>
                </c:pt>
                <c:pt idx="62">
                  <c:v>77</c:v>
                </c:pt>
                <c:pt idx="63">
                  <c:v>85</c:v>
                </c:pt>
                <c:pt idx="64">
                  <c:v>89</c:v>
                </c:pt>
                <c:pt idx="65">
                  <c:v>92</c:v>
                </c:pt>
                <c:pt idx="66">
                  <c:v>100</c:v>
                </c:pt>
                <c:pt idx="67">
                  <c:v>106</c:v>
                </c:pt>
                <c:pt idx="68">
                  <c:v>107</c:v>
                </c:pt>
                <c:pt idx="69">
                  <c:v>184</c:v>
                </c:pt>
                <c:pt idx="70">
                  <c:v>219</c:v>
                </c:pt>
                <c:pt idx="71">
                  <c:v>247</c:v>
                </c:pt>
                <c:pt idx="72">
                  <c:v>253</c:v>
                </c:pt>
                <c:pt idx="73">
                  <c:v>260</c:v>
                </c:pt>
                <c:pt idx="74">
                  <c:v>267</c:v>
                </c:pt>
                <c:pt idx="75">
                  <c:v>273</c:v>
                </c:pt>
                <c:pt idx="76">
                  <c:v>281</c:v>
                </c:pt>
                <c:pt idx="77">
                  <c:v>288</c:v>
                </c:pt>
                <c:pt idx="78">
                  <c:v>297</c:v>
                </c:pt>
                <c:pt idx="79">
                  <c:v>302</c:v>
                </c:pt>
                <c:pt idx="80">
                  <c:v>16</c:v>
                </c:pt>
                <c:pt idx="81">
                  <c:v>21</c:v>
                </c:pt>
                <c:pt idx="82">
                  <c:v>27</c:v>
                </c:pt>
                <c:pt idx="83">
                  <c:v>28</c:v>
                </c:pt>
                <c:pt idx="84">
                  <c:v>99</c:v>
                </c:pt>
                <c:pt idx="85">
                  <c:v>101</c:v>
                </c:pt>
                <c:pt idx="86">
                  <c:v>105</c:v>
                </c:pt>
                <c:pt idx="87">
                  <c:v>112</c:v>
                </c:pt>
                <c:pt idx="88">
                  <c:v>119</c:v>
                </c:pt>
                <c:pt idx="89">
                  <c:v>120</c:v>
                </c:pt>
                <c:pt idx="90">
                  <c:v>127</c:v>
                </c:pt>
                <c:pt idx="91">
                  <c:v>130</c:v>
                </c:pt>
                <c:pt idx="92">
                  <c:v>146</c:v>
                </c:pt>
                <c:pt idx="93">
                  <c:v>149</c:v>
                </c:pt>
                <c:pt idx="94">
                  <c:v>154</c:v>
                </c:pt>
                <c:pt idx="95">
                  <c:v>157</c:v>
                </c:pt>
                <c:pt idx="96">
                  <c:v>161</c:v>
                </c:pt>
                <c:pt idx="97">
                  <c:v>163</c:v>
                </c:pt>
                <c:pt idx="98">
                  <c:v>165</c:v>
                </c:pt>
                <c:pt idx="99">
                  <c:v>172</c:v>
                </c:pt>
                <c:pt idx="100">
                  <c:v>175</c:v>
                </c:pt>
                <c:pt idx="101">
                  <c:v>182</c:v>
                </c:pt>
                <c:pt idx="102">
                  <c:v>183</c:v>
                </c:pt>
                <c:pt idx="103">
                  <c:v>184</c:v>
                </c:pt>
                <c:pt idx="104">
                  <c:v>185</c:v>
                </c:pt>
                <c:pt idx="105">
                  <c:v>191</c:v>
                </c:pt>
                <c:pt idx="106">
                  <c:v>195</c:v>
                </c:pt>
                <c:pt idx="107">
                  <c:v>197</c:v>
                </c:pt>
                <c:pt idx="108">
                  <c:v>198</c:v>
                </c:pt>
                <c:pt idx="109">
                  <c:v>203</c:v>
                </c:pt>
                <c:pt idx="110">
                  <c:v>205</c:v>
                </c:pt>
                <c:pt idx="111">
                  <c:v>210</c:v>
                </c:pt>
                <c:pt idx="112">
                  <c:v>216</c:v>
                </c:pt>
                <c:pt idx="113">
                  <c:v>221</c:v>
                </c:pt>
                <c:pt idx="114">
                  <c:v>235</c:v>
                </c:pt>
                <c:pt idx="115">
                  <c:v>239</c:v>
                </c:pt>
                <c:pt idx="116">
                  <c:v>246</c:v>
                </c:pt>
                <c:pt idx="117">
                  <c:v>268</c:v>
                </c:pt>
                <c:pt idx="118">
                  <c:v>272</c:v>
                </c:pt>
                <c:pt idx="119">
                  <c:v>273</c:v>
                </c:pt>
                <c:pt idx="120">
                  <c:v>274</c:v>
                </c:pt>
                <c:pt idx="121">
                  <c:v>278</c:v>
                </c:pt>
                <c:pt idx="122">
                  <c:v>279</c:v>
                </c:pt>
                <c:pt idx="123">
                  <c:v>287</c:v>
                </c:pt>
                <c:pt idx="124">
                  <c:v>289</c:v>
                </c:pt>
                <c:pt idx="125">
                  <c:v>290</c:v>
                </c:pt>
                <c:pt idx="126">
                  <c:v>291</c:v>
                </c:pt>
                <c:pt idx="127">
                  <c:v>294</c:v>
                </c:pt>
                <c:pt idx="128">
                  <c:v>300</c:v>
                </c:pt>
                <c:pt idx="129">
                  <c:v>302</c:v>
                </c:pt>
                <c:pt idx="130">
                  <c:v>306</c:v>
                </c:pt>
                <c:pt idx="131">
                  <c:v>76</c:v>
                </c:pt>
                <c:pt idx="132">
                  <c:v>77</c:v>
                </c:pt>
                <c:pt idx="133">
                  <c:v>84</c:v>
                </c:pt>
                <c:pt idx="134">
                  <c:v>88</c:v>
                </c:pt>
                <c:pt idx="135">
                  <c:v>91</c:v>
                </c:pt>
                <c:pt idx="136">
                  <c:v>101</c:v>
                </c:pt>
                <c:pt idx="137">
                  <c:v>103</c:v>
                </c:pt>
                <c:pt idx="138">
                  <c:v>111</c:v>
                </c:pt>
                <c:pt idx="139">
                  <c:v>112</c:v>
                </c:pt>
                <c:pt idx="140">
                  <c:v>121</c:v>
                </c:pt>
                <c:pt idx="141">
                  <c:v>124</c:v>
                </c:pt>
                <c:pt idx="142">
                  <c:v>125</c:v>
                </c:pt>
                <c:pt idx="143">
                  <c:v>133</c:v>
                </c:pt>
                <c:pt idx="144">
                  <c:v>137</c:v>
                </c:pt>
                <c:pt idx="145">
                  <c:v>145</c:v>
                </c:pt>
                <c:pt idx="146">
                  <c:v>147</c:v>
                </c:pt>
                <c:pt idx="147">
                  <c:v>157</c:v>
                </c:pt>
                <c:pt idx="148">
                  <c:v>181</c:v>
                </c:pt>
                <c:pt idx="149">
                  <c:v>182</c:v>
                </c:pt>
                <c:pt idx="150">
                  <c:v>185</c:v>
                </c:pt>
                <c:pt idx="151">
                  <c:v>186</c:v>
                </c:pt>
                <c:pt idx="152">
                  <c:v>197</c:v>
                </c:pt>
                <c:pt idx="153">
                  <c:v>203</c:v>
                </c:pt>
                <c:pt idx="154">
                  <c:v>223</c:v>
                </c:pt>
                <c:pt idx="155">
                  <c:v>226</c:v>
                </c:pt>
                <c:pt idx="156">
                  <c:v>234</c:v>
                </c:pt>
                <c:pt idx="157">
                  <c:v>236</c:v>
                </c:pt>
                <c:pt idx="158">
                  <c:v>243</c:v>
                </c:pt>
                <c:pt idx="159">
                  <c:v>249</c:v>
                </c:pt>
                <c:pt idx="160">
                  <c:v>258</c:v>
                </c:pt>
                <c:pt idx="161">
                  <c:v>264</c:v>
                </c:pt>
                <c:pt idx="162">
                  <c:v>271</c:v>
                </c:pt>
                <c:pt idx="163">
                  <c:v>272</c:v>
                </c:pt>
                <c:pt idx="164">
                  <c:v>278</c:v>
                </c:pt>
                <c:pt idx="165">
                  <c:v>285</c:v>
                </c:pt>
                <c:pt idx="166">
                  <c:v>295</c:v>
                </c:pt>
                <c:pt idx="167">
                  <c:v>309</c:v>
                </c:pt>
                <c:pt idx="168">
                  <c:v>321</c:v>
                </c:pt>
                <c:pt idx="169">
                  <c:v>326</c:v>
                </c:pt>
                <c:pt idx="170">
                  <c:v>349</c:v>
                </c:pt>
                <c:pt idx="171">
                  <c:v>363</c:v>
                </c:pt>
                <c:pt idx="172">
                  <c:v>6</c:v>
                </c:pt>
                <c:pt idx="173">
                  <c:v>19</c:v>
                </c:pt>
                <c:pt idx="174">
                  <c:v>26</c:v>
                </c:pt>
                <c:pt idx="175">
                  <c:v>34</c:v>
                </c:pt>
                <c:pt idx="176">
                  <c:v>61</c:v>
                </c:pt>
                <c:pt idx="177">
                  <c:v>68</c:v>
                </c:pt>
                <c:pt idx="178">
                  <c:v>72</c:v>
                </c:pt>
                <c:pt idx="179">
                  <c:v>83</c:v>
                </c:pt>
                <c:pt idx="180">
                  <c:v>86</c:v>
                </c:pt>
                <c:pt idx="181">
                  <c:v>95</c:v>
                </c:pt>
                <c:pt idx="182">
                  <c:v>96</c:v>
                </c:pt>
                <c:pt idx="183">
                  <c:v>107</c:v>
                </c:pt>
                <c:pt idx="184">
                  <c:v>117</c:v>
                </c:pt>
                <c:pt idx="185">
                  <c:v>124</c:v>
                </c:pt>
                <c:pt idx="186">
                  <c:v>127</c:v>
                </c:pt>
                <c:pt idx="187">
                  <c:v>131</c:v>
                </c:pt>
                <c:pt idx="188">
                  <c:v>138</c:v>
                </c:pt>
                <c:pt idx="189">
                  <c:v>139</c:v>
                </c:pt>
                <c:pt idx="190">
                  <c:v>143</c:v>
                </c:pt>
                <c:pt idx="191">
                  <c:v>153</c:v>
                </c:pt>
                <c:pt idx="192">
                  <c:v>159</c:v>
                </c:pt>
                <c:pt idx="193">
                  <c:v>162</c:v>
                </c:pt>
                <c:pt idx="194">
                  <c:v>166</c:v>
                </c:pt>
                <c:pt idx="195">
                  <c:v>174</c:v>
                </c:pt>
                <c:pt idx="196">
                  <c:v>179</c:v>
                </c:pt>
                <c:pt idx="197">
                  <c:v>186</c:v>
                </c:pt>
                <c:pt idx="198">
                  <c:v>186</c:v>
                </c:pt>
                <c:pt idx="199">
                  <c:v>186</c:v>
                </c:pt>
                <c:pt idx="200">
                  <c:v>186</c:v>
                </c:pt>
                <c:pt idx="201">
                  <c:v>197</c:v>
                </c:pt>
                <c:pt idx="202">
                  <c:v>200</c:v>
                </c:pt>
                <c:pt idx="203">
                  <c:v>209</c:v>
                </c:pt>
                <c:pt idx="204">
                  <c:v>209</c:v>
                </c:pt>
                <c:pt idx="205">
                  <c:v>223</c:v>
                </c:pt>
                <c:pt idx="206">
                  <c:v>227</c:v>
                </c:pt>
                <c:pt idx="207">
                  <c:v>228</c:v>
                </c:pt>
                <c:pt idx="208">
                  <c:v>233</c:v>
                </c:pt>
                <c:pt idx="209">
                  <c:v>245</c:v>
                </c:pt>
                <c:pt idx="210">
                  <c:v>262</c:v>
                </c:pt>
                <c:pt idx="211">
                  <c:v>263</c:v>
                </c:pt>
                <c:pt idx="212">
                  <c:v>271</c:v>
                </c:pt>
                <c:pt idx="213">
                  <c:v>278</c:v>
                </c:pt>
                <c:pt idx="214">
                  <c:v>284</c:v>
                </c:pt>
                <c:pt idx="215">
                  <c:v>291</c:v>
                </c:pt>
                <c:pt idx="216">
                  <c:v>302</c:v>
                </c:pt>
                <c:pt idx="217">
                  <c:v>305</c:v>
                </c:pt>
                <c:pt idx="218">
                  <c:v>314</c:v>
                </c:pt>
                <c:pt idx="219">
                  <c:v>321</c:v>
                </c:pt>
                <c:pt idx="220">
                  <c:v>332</c:v>
                </c:pt>
                <c:pt idx="221">
                  <c:v>341</c:v>
                </c:pt>
                <c:pt idx="222">
                  <c:v>349</c:v>
                </c:pt>
                <c:pt idx="223">
                  <c:v>354</c:v>
                </c:pt>
                <c:pt idx="224">
                  <c:v>358</c:v>
                </c:pt>
                <c:pt idx="225">
                  <c:v>363</c:v>
                </c:pt>
                <c:pt idx="226">
                  <c:v>11</c:v>
                </c:pt>
                <c:pt idx="227">
                  <c:v>34</c:v>
                </c:pt>
                <c:pt idx="228">
                  <c:v>39</c:v>
                </c:pt>
                <c:pt idx="229">
                  <c:v>46</c:v>
                </c:pt>
                <c:pt idx="230">
                  <c:v>53</c:v>
                </c:pt>
                <c:pt idx="231">
                  <c:v>68</c:v>
                </c:pt>
                <c:pt idx="232">
                  <c:v>80</c:v>
                </c:pt>
                <c:pt idx="233">
                  <c:v>86</c:v>
                </c:pt>
                <c:pt idx="234">
                  <c:v>88</c:v>
                </c:pt>
                <c:pt idx="235">
                  <c:v>90</c:v>
                </c:pt>
                <c:pt idx="236">
                  <c:v>93</c:v>
                </c:pt>
                <c:pt idx="237">
                  <c:v>97</c:v>
                </c:pt>
                <c:pt idx="238">
                  <c:v>102</c:v>
                </c:pt>
                <c:pt idx="239">
                  <c:v>110</c:v>
                </c:pt>
                <c:pt idx="240">
                  <c:v>113</c:v>
                </c:pt>
                <c:pt idx="241">
                  <c:v>116</c:v>
                </c:pt>
                <c:pt idx="242">
                  <c:v>118</c:v>
                </c:pt>
                <c:pt idx="243">
                  <c:v>123</c:v>
                </c:pt>
                <c:pt idx="244">
                  <c:v>125</c:v>
                </c:pt>
                <c:pt idx="245">
                  <c:v>130</c:v>
                </c:pt>
                <c:pt idx="246">
                  <c:v>135</c:v>
                </c:pt>
                <c:pt idx="247">
                  <c:v>138</c:v>
                </c:pt>
                <c:pt idx="248">
                  <c:v>144</c:v>
                </c:pt>
                <c:pt idx="249">
                  <c:v>146</c:v>
                </c:pt>
                <c:pt idx="250">
                  <c:v>147</c:v>
                </c:pt>
                <c:pt idx="251">
                  <c:v>152</c:v>
                </c:pt>
                <c:pt idx="252">
                  <c:v>158</c:v>
                </c:pt>
                <c:pt idx="253">
                  <c:v>160</c:v>
                </c:pt>
                <c:pt idx="254">
                  <c:v>162</c:v>
                </c:pt>
                <c:pt idx="255">
                  <c:v>166</c:v>
                </c:pt>
                <c:pt idx="256">
                  <c:v>167</c:v>
                </c:pt>
                <c:pt idx="257">
                  <c:v>172</c:v>
                </c:pt>
                <c:pt idx="258">
                  <c:v>178</c:v>
                </c:pt>
                <c:pt idx="259">
                  <c:v>179</c:v>
                </c:pt>
                <c:pt idx="260">
                  <c:v>183</c:v>
                </c:pt>
                <c:pt idx="261">
                  <c:v>186</c:v>
                </c:pt>
                <c:pt idx="262">
                  <c:v>186</c:v>
                </c:pt>
                <c:pt idx="263">
                  <c:v>187</c:v>
                </c:pt>
                <c:pt idx="264">
                  <c:v>191</c:v>
                </c:pt>
                <c:pt idx="265">
                  <c:v>196</c:v>
                </c:pt>
                <c:pt idx="266">
                  <c:v>198</c:v>
                </c:pt>
                <c:pt idx="267">
                  <c:v>202</c:v>
                </c:pt>
                <c:pt idx="268">
                  <c:v>203</c:v>
                </c:pt>
                <c:pt idx="269">
                  <c:v>209</c:v>
                </c:pt>
                <c:pt idx="270">
                  <c:v>217</c:v>
                </c:pt>
                <c:pt idx="271">
                  <c:v>221</c:v>
                </c:pt>
                <c:pt idx="272">
                  <c:v>222</c:v>
                </c:pt>
                <c:pt idx="273">
                  <c:v>231</c:v>
                </c:pt>
                <c:pt idx="274">
                  <c:v>234</c:v>
                </c:pt>
                <c:pt idx="275">
                  <c:v>246</c:v>
                </c:pt>
                <c:pt idx="276">
                  <c:v>249</c:v>
                </c:pt>
                <c:pt idx="277">
                  <c:v>255</c:v>
                </c:pt>
                <c:pt idx="278">
                  <c:v>259</c:v>
                </c:pt>
                <c:pt idx="279">
                  <c:v>262</c:v>
                </c:pt>
                <c:pt idx="280">
                  <c:v>271</c:v>
                </c:pt>
                <c:pt idx="281">
                  <c:v>276</c:v>
                </c:pt>
                <c:pt idx="282">
                  <c:v>290</c:v>
                </c:pt>
                <c:pt idx="283">
                  <c:v>300</c:v>
                </c:pt>
                <c:pt idx="284">
                  <c:v>308</c:v>
                </c:pt>
                <c:pt idx="285">
                  <c:v>314</c:v>
                </c:pt>
                <c:pt idx="286">
                  <c:v>319</c:v>
                </c:pt>
                <c:pt idx="287">
                  <c:v>338</c:v>
                </c:pt>
                <c:pt idx="288">
                  <c:v>346</c:v>
                </c:pt>
                <c:pt idx="289">
                  <c:v>10</c:v>
                </c:pt>
                <c:pt idx="290">
                  <c:v>22</c:v>
                </c:pt>
                <c:pt idx="291">
                  <c:v>30</c:v>
                </c:pt>
                <c:pt idx="292">
                  <c:v>39</c:v>
                </c:pt>
                <c:pt idx="293">
                  <c:v>51</c:v>
                </c:pt>
                <c:pt idx="294">
                  <c:v>62</c:v>
                </c:pt>
                <c:pt idx="295">
                  <c:v>65</c:v>
                </c:pt>
                <c:pt idx="296">
                  <c:v>72</c:v>
                </c:pt>
                <c:pt idx="297">
                  <c:v>79</c:v>
                </c:pt>
                <c:pt idx="298">
                  <c:v>89</c:v>
                </c:pt>
                <c:pt idx="299">
                  <c:v>94</c:v>
                </c:pt>
                <c:pt idx="300">
                  <c:v>96</c:v>
                </c:pt>
                <c:pt idx="301">
                  <c:v>104</c:v>
                </c:pt>
                <c:pt idx="302">
                  <c:v>107</c:v>
                </c:pt>
                <c:pt idx="303">
                  <c:v>110</c:v>
                </c:pt>
                <c:pt idx="304">
                  <c:v>116</c:v>
                </c:pt>
                <c:pt idx="305">
                  <c:v>117</c:v>
                </c:pt>
                <c:pt idx="306">
                  <c:v>131</c:v>
                </c:pt>
                <c:pt idx="307">
                  <c:v>142</c:v>
                </c:pt>
                <c:pt idx="308">
                  <c:v>143</c:v>
                </c:pt>
                <c:pt idx="309">
                  <c:v>156</c:v>
                </c:pt>
                <c:pt idx="310">
                  <c:v>164</c:v>
                </c:pt>
                <c:pt idx="311">
                  <c:v>166</c:v>
                </c:pt>
                <c:pt idx="312">
                  <c:v>184</c:v>
                </c:pt>
                <c:pt idx="313">
                  <c:v>187</c:v>
                </c:pt>
                <c:pt idx="314">
                  <c:v>192</c:v>
                </c:pt>
                <c:pt idx="315">
                  <c:v>202</c:v>
                </c:pt>
                <c:pt idx="316">
                  <c:v>247</c:v>
                </c:pt>
                <c:pt idx="317">
                  <c:v>253</c:v>
                </c:pt>
                <c:pt idx="318">
                  <c:v>260</c:v>
                </c:pt>
                <c:pt idx="319">
                  <c:v>260</c:v>
                </c:pt>
                <c:pt idx="320">
                  <c:v>275</c:v>
                </c:pt>
                <c:pt idx="321">
                  <c:v>282</c:v>
                </c:pt>
                <c:pt idx="322">
                  <c:v>311</c:v>
                </c:pt>
                <c:pt idx="323">
                  <c:v>324</c:v>
                </c:pt>
                <c:pt idx="324">
                  <c:v>337</c:v>
                </c:pt>
                <c:pt idx="325">
                  <c:v>357</c:v>
                </c:pt>
                <c:pt idx="326">
                  <c:v>364</c:v>
                </c:pt>
                <c:pt idx="327">
                  <c:v>5</c:v>
                </c:pt>
                <c:pt idx="328">
                  <c:v>8</c:v>
                </c:pt>
                <c:pt idx="329">
                  <c:v>12</c:v>
                </c:pt>
                <c:pt idx="330">
                  <c:v>26</c:v>
                </c:pt>
                <c:pt idx="331">
                  <c:v>42</c:v>
                </c:pt>
                <c:pt idx="332">
                  <c:v>42</c:v>
                </c:pt>
                <c:pt idx="333">
                  <c:v>52</c:v>
                </c:pt>
                <c:pt idx="334">
                  <c:v>60</c:v>
                </c:pt>
                <c:pt idx="335">
                  <c:v>62</c:v>
                </c:pt>
                <c:pt idx="336">
                  <c:v>70</c:v>
                </c:pt>
                <c:pt idx="337">
                  <c:v>73</c:v>
                </c:pt>
                <c:pt idx="338">
                  <c:v>83</c:v>
                </c:pt>
                <c:pt idx="339">
                  <c:v>86</c:v>
                </c:pt>
                <c:pt idx="340">
                  <c:v>91</c:v>
                </c:pt>
                <c:pt idx="341">
                  <c:v>92</c:v>
                </c:pt>
                <c:pt idx="342">
                  <c:v>105</c:v>
                </c:pt>
                <c:pt idx="343">
                  <c:v>113</c:v>
                </c:pt>
                <c:pt idx="344">
                  <c:v>114</c:v>
                </c:pt>
                <c:pt idx="345">
                  <c:v>114</c:v>
                </c:pt>
                <c:pt idx="346">
                  <c:v>123</c:v>
                </c:pt>
                <c:pt idx="347">
                  <c:v>125</c:v>
                </c:pt>
                <c:pt idx="348">
                  <c:v>130</c:v>
                </c:pt>
                <c:pt idx="349">
                  <c:v>137</c:v>
                </c:pt>
                <c:pt idx="350">
                  <c:v>137</c:v>
                </c:pt>
                <c:pt idx="351">
                  <c:v>140</c:v>
                </c:pt>
                <c:pt idx="352">
                  <c:v>140</c:v>
                </c:pt>
                <c:pt idx="353">
                  <c:v>150</c:v>
                </c:pt>
                <c:pt idx="354">
                  <c:v>153</c:v>
                </c:pt>
                <c:pt idx="355">
                  <c:v>156</c:v>
                </c:pt>
                <c:pt idx="356">
                  <c:v>164</c:v>
                </c:pt>
                <c:pt idx="357">
                  <c:v>170</c:v>
                </c:pt>
                <c:pt idx="358">
                  <c:v>182</c:v>
                </c:pt>
                <c:pt idx="359">
                  <c:v>185</c:v>
                </c:pt>
                <c:pt idx="360">
                  <c:v>187</c:v>
                </c:pt>
                <c:pt idx="361">
                  <c:v>187</c:v>
                </c:pt>
                <c:pt idx="362">
                  <c:v>193</c:v>
                </c:pt>
                <c:pt idx="363">
                  <c:v>198</c:v>
                </c:pt>
                <c:pt idx="364">
                  <c:v>202</c:v>
                </c:pt>
                <c:pt idx="365">
                  <c:v>205</c:v>
                </c:pt>
                <c:pt idx="366">
                  <c:v>215</c:v>
                </c:pt>
                <c:pt idx="367">
                  <c:v>218</c:v>
                </c:pt>
                <c:pt idx="368">
                  <c:v>243</c:v>
                </c:pt>
                <c:pt idx="369">
                  <c:v>246</c:v>
                </c:pt>
                <c:pt idx="370">
                  <c:v>250</c:v>
                </c:pt>
                <c:pt idx="371">
                  <c:v>256</c:v>
                </c:pt>
                <c:pt idx="372">
                  <c:v>259</c:v>
                </c:pt>
                <c:pt idx="373">
                  <c:v>262</c:v>
                </c:pt>
                <c:pt idx="374">
                  <c:v>264</c:v>
                </c:pt>
                <c:pt idx="375">
                  <c:v>267</c:v>
                </c:pt>
                <c:pt idx="376">
                  <c:v>274</c:v>
                </c:pt>
                <c:pt idx="377">
                  <c:v>276</c:v>
                </c:pt>
                <c:pt idx="378">
                  <c:v>293</c:v>
                </c:pt>
                <c:pt idx="379">
                  <c:v>311</c:v>
                </c:pt>
                <c:pt idx="380">
                  <c:v>321</c:v>
                </c:pt>
                <c:pt idx="381">
                  <c:v>346</c:v>
                </c:pt>
                <c:pt idx="382">
                  <c:v>355</c:v>
                </c:pt>
                <c:pt idx="383">
                  <c:v>363</c:v>
                </c:pt>
                <c:pt idx="384">
                  <c:v>10</c:v>
                </c:pt>
                <c:pt idx="385">
                  <c:v>16</c:v>
                </c:pt>
                <c:pt idx="386">
                  <c:v>35</c:v>
                </c:pt>
                <c:pt idx="387">
                  <c:v>39</c:v>
                </c:pt>
                <c:pt idx="388">
                  <c:v>49</c:v>
                </c:pt>
                <c:pt idx="389">
                  <c:v>54</c:v>
                </c:pt>
                <c:pt idx="390">
                  <c:v>58</c:v>
                </c:pt>
                <c:pt idx="391">
                  <c:v>61</c:v>
                </c:pt>
                <c:pt idx="392">
                  <c:v>63</c:v>
                </c:pt>
                <c:pt idx="393">
                  <c:v>79</c:v>
                </c:pt>
                <c:pt idx="394">
                  <c:v>82</c:v>
                </c:pt>
                <c:pt idx="395">
                  <c:v>85</c:v>
                </c:pt>
                <c:pt idx="396">
                  <c:v>88</c:v>
                </c:pt>
                <c:pt idx="397">
                  <c:v>95</c:v>
                </c:pt>
                <c:pt idx="398">
                  <c:v>102</c:v>
                </c:pt>
                <c:pt idx="399">
                  <c:v>102</c:v>
                </c:pt>
                <c:pt idx="400">
                  <c:v>104</c:v>
                </c:pt>
                <c:pt idx="401">
                  <c:v>108</c:v>
                </c:pt>
                <c:pt idx="402">
                  <c:v>110</c:v>
                </c:pt>
                <c:pt idx="403">
                  <c:v>111</c:v>
                </c:pt>
                <c:pt idx="404">
                  <c:v>115</c:v>
                </c:pt>
                <c:pt idx="405">
                  <c:v>126</c:v>
                </c:pt>
                <c:pt idx="406">
                  <c:v>143</c:v>
                </c:pt>
                <c:pt idx="407">
                  <c:v>143</c:v>
                </c:pt>
                <c:pt idx="408">
                  <c:v>143</c:v>
                </c:pt>
                <c:pt idx="409">
                  <c:v>143</c:v>
                </c:pt>
                <c:pt idx="410">
                  <c:v>143</c:v>
                </c:pt>
                <c:pt idx="411">
                  <c:v>143</c:v>
                </c:pt>
                <c:pt idx="412">
                  <c:v>143</c:v>
                </c:pt>
                <c:pt idx="413">
                  <c:v>143</c:v>
                </c:pt>
                <c:pt idx="414">
                  <c:v>144</c:v>
                </c:pt>
                <c:pt idx="415">
                  <c:v>144</c:v>
                </c:pt>
                <c:pt idx="416">
                  <c:v>144</c:v>
                </c:pt>
                <c:pt idx="417">
                  <c:v>144</c:v>
                </c:pt>
                <c:pt idx="418">
                  <c:v>144</c:v>
                </c:pt>
                <c:pt idx="419">
                  <c:v>144</c:v>
                </c:pt>
                <c:pt idx="420">
                  <c:v>144</c:v>
                </c:pt>
                <c:pt idx="421">
                  <c:v>145</c:v>
                </c:pt>
                <c:pt idx="422">
                  <c:v>145</c:v>
                </c:pt>
                <c:pt idx="423">
                  <c:v>145</c:v>
                </c:pt>
                <c:pt idx="424">
                  <c:v>145</c:v>
                </c:pt>
                <c:pt idx="425">
                  <c:v>145</c:v>
                </c:pt>
                <c:pt idx="426">
                  <c:v>145</c:v>
                </c:pt>
                <c:pt idx="427">
                  <c:v>145</c:v>
                </c:pt>
                <c:pt idx="428">
                  <c:v>146</c:v>
                </c:pt>
                <c:pt idx="429">
                  <c:v>146</c:v>
                </c:pt>
                <c:pt idx="430">
                  <c:v>146</c:v>
                </c:pt>
                <c:pt idx="431">
                  <c:v>146</c:v>
                </c:pt>
                <c:pt idx="432">
                  <c:v>146</c:v>
                </c:pt>
                <c:pt idx="433">
                  <c:v>146</c:v>
                </c:pt>
                <c:pt idx="434">
                  <c:v>147</c:v>
                </c:pt>
                <c:pt idx="435">
                  <c:v>147</c:v>
                </c:pt>
                <c:pt idx="436">
                  <c:v>147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149</c:v>
                </c:pt>
                <c:pt idx="443">
                  <c:v>149</c:v>
                </c:pt>
                <c:pt idx="444">
                  <c:v>149</c:v>
                </c:pt>
                <c:pt idx="445">
                  <c:v>149</c:v>
                </c:pt>
                <c:pt idx="446">
                  <c:v>149</c:v>
                </c:pt>
                <c:pt idx="447">
                  <c:v>150</c:v>
                </c:pt>
                <c:pt idx="448">
                  <c:v>150</c:v>
                </c:pt>
                <c:pt idx="449">
                  <c:v>150</c:v>
                </c:pt>
                <c:pt idx="450">
                  <c:v>150</c:v>
                </c:pt>
                <c:pt idx="451">
                  <c:v>150</c:v>
                </c:pt>
                <c:pt idx="452">
                  <c:v>151</c:v>
                </c:pt>
                <c:pt idx="453">
                  <c:v>151</c:v>
                </c:pt>
                <c:pt idx="454">
                  <c:v>151</c:v>
                </c:pt>
                <c:pt idx="455">
                  <c:v>151</c:v>
                </c:pt>
                <c:pt idx="456">
                  <c:v>151</c:v>
                </c:pt>
                <c:pt idx="457">
                  <c:v>151</c:v>
                </c:pt>
                <c:pt idx="458">
                  <c:v>152</c:v>
                </c:pt>
                <c:pt idx="459">
                  <c:v>152</c:v>
                </c:pt>
                <c:pt idx="460">
                  <c:v>152</c:v>
                </c:pt>
                <c:pt idx="461">
                  <c:v>152</c:v>
                </c:pt>
                <c:pt idx="462">
                  <c:v>152</c:v>
                </c:pt>
                <c:pt idx="463">
                  <c:v>153</c:v>
                </c:pt>
                <c:pt idx="464">
                  <c:v>153</c:v>
                </c:pt>
                <c:pt idx="465">
                  <c:v>153</c:v>
                </c:pt>
                <c:pt idx="466">
                  <c:v>153</c:v>
                </c:pt>
                <c:pt idx="467">
                  <c:v>153</c:v>
                </c:pt>
                <c:pt idx="468">
                  <c:v>153</c:v>
                </c:pt>
                <c:pt idx="469">
                  <c:v>153</c:v>
                </c:pt>
                <c:pt idx="470">
                  <c:v>153</c:v>
                </c:pt>
                <c:pt idx="471">
                  <c:v>153</c:v>
                </c:pt>
                <c:pt idx="472">
                  <c:v>153</c:v>
                </c:pt>
                <c:pt idx="473">
                  <c:v>153</c:v>
                </c:pt>
                <c:pt idx="474">
                  <c:v>158</c:v>
                </c:pt>
                <c:pt idx="475">
                  <c:v>160</c:v>
                </c:pt>
                <c:pt idx="476">
                  <c:v>160</c:v>
                </c:pt>
                <c:pt idx="477">
                  <c:v>161</c:v>
                </c:pt>
                <c:pt idx="478">
                  <c:v>161</c:v>
                </c:pt>
                <c:pt idx="479">
                  <c:v>161</c:v>
                </c:pt>
                <c:pt idx="480">
                  <c:v>162</c:v>
                </c:pt>
                <c:pt idx="481">
                  <c:v>163</c:v>
                </c:pt>
                <c:pt idx="482">
                  <c:v>163</c:v>
                </c:pt>
                <c:pt idx="483">
                  <c:v>164</c:v>
                </c:pt>
                <c:pt idx="484">
                  <c:v>164</c:v>
                </c:pt>
                <c:pt idx="485">
                  <c:v>165</c:v>
                </c:pt>
                <c:pt idx="486">
                  <c:v>165</c:v>
                </c:pt>
                <c:pt idx="487">
                  <c:v>166</c:v>
                </c:pt>
                <c:pt idx="488">
                  <c:v>166</c:v>
                </c:pt>
                <c:pt idx="489">
                  <c:v>167</c:v>
                </c:pt>
                <c:pt idx="490">
                  <c:v>167</c:v>
                </c:pt>
                <c:pt idx="491">
                  <c:v>168</c:v>
                </c:pt>
                <c:pt idx="492">
                  <c:v>175</c:v>
                </c:pt>
                <c:pt idx="493">
                  <c:v>175</c:v>
                </c:pt>
                <c:pt idx="494">
                  <c:v>177</c:v>
                </c:pt>
                <c:pt idx="495">
                  <c:v>177</c:v>
                </c:pt>
                <c:pt idx="496">
                  <c:v>178</c:v>
                </c:pt>
                <c:pt idx="497">
                  <c:v>179</c:v>
                </c:pt>
                <c:pt idx="498">
                  <c:v>180</c:v>
                </c:pt>
                <c:pt idx="499">
                  <c:v>180</c:v>
                </c:pt>
                <c:pt idx="500">
                  <c:v>180</c:v>
                </c:pt>
                <c:pt idx="501">
                  <c:v>181</c:v>
                </c:pt>
                <c:pt idx="502">
                  <c:v>181</c:v>
                </c:pt>
                <c:pt idx="503">
                  <c:v>182</c:v>
                </c:pt>
                <c:pt idx="504">
                  <c:v>182</c:v>
                </c:pt>
                <c:pt idx="505">
                  <c:v>182</c:v>
                </c:pt>
                <c:pt idx="506">
                  <c:v>183</c:v>
                </c:pt>
                <c:pt idx="507">
                  <c:v>183</c:v>
                </c:pt>
                <c:pt idx="508">
                  <c:v>183</c:v>
                </c:pt>
                <c:pt idx="509">
                  <c:v>183</c:v>
                </c:pt>
                <c:pt idx="510">
                  <c:v>184</c:v>
                </c:pt>
                <c:pt idx="511">
                  <c:v>184</c:v>
                </c:pt>
                <c:pt idx="512">
                  <c:v>185</c:v>
                </c:pt>
                <c:pt idx="513">
                  <c:v>185</c:v>
                </c:pt>
                <c:pt idx="514">
                  <c:v>185</c:v>
                </c:pt>
                <c:pt idx="515">
                  <c:v>186</c:v>
                </c:pt>
                <c:pt idx="516">
                  <c:v>186</c:v>
                </c:pt>
                <c:pt idx="517">
                  <c:v>187</c:v>
                </c:pt>
                <c:pt idx="518">
                  <c:v>187</c:v>
                </c:pt>
                <c:pt idx="519">
                  <c:v>187</c:v>
                </c:pt>
                <c:pt idx="520">
                  <c:v>188</c:v>
                </c:pt>
                <c:pt idx="521">
                  <c:v>188</c:v>
                </c:pt>
                <c:pt idx="522">
                  <c:v>190</c:v>
                </c:pt>
                <c:pt idx="523">
                  <c:v>195</c:v>
                </c:pt>
                <c:pt idx="524">
                  <c:v>196</c:v>
                </c:pt>
                <c:pt idx="525">
                  <c:v>207</c:v>
                </c:pt>
                <c:pt idx="526">
                  <c:v>207</c:v>
                </c:pt>
                <c:pt idx="527">
                  <c:v>208</c:v>
                </c:pt>
                <c:pt idx="528">
                  <c:v>208</c:v>
                </c:pt>
                <c:pt idx="529">
                  <c:v>209</c:v>
                </c:pt>
                <c:pt idx="530">
                  <c:v>209</c:v>
                </c:pt>
                <c:pt idx="531">
                  <c:v>210</c:v>
                </c:pt>
                <c:pt idx="532">
                  <c:v>210</c:v>
                </c:pt>
                <c:pt idx="533">
                  <c:v>225</c:v>
                </c:pt>
                <c:pt idx="534">
                  <c:v>229</c:v>
                </c:pt>
                <c:pt idx="535">
                  <c:v>241</c:v>
                </c:pt>
                <c:pt idx="536">
                  <c:v>255</c:v>
                </c:pt>
                <c:pt idx="537">
                  <c:v>261</c:v>
                </c:pt>
                <c:pt idx="538">
                  <c:v>263</c:v>
                </c:pt>
                <c:pt idx="539">
                  <c:v>265</c:v>
                </c:pt>
                <c:pt idx="540">
                  <c:v>269</c:v>
                </c:pt>
                <c:pt idx="541">
                  <c:v>270</c:v>
                </c:pt>
                <c:pt idx="542">
                  <c:v>283</c:v>
                </c:pt>
                <c:pt idx="543">
                  <c:v>286</c:v>
                </c:pt>
                <c:pt idx="544">
                  <c:v>292</c:v>
                </c:pt>
                <c:pt idx="545">
                  <c:v>297</c:v>
                </c:pt>
                <c:pt idx="546">
                  <c:v>298</c:v>
                </c:pt>
                <c:pt idx="547">
                  <c:v>299</c:v>
                </c:pt>
                <c:pt idx="548">
                  <c:v>306</c:v>
                </c:pt>
                <c:pt idx="549">
                  <c:v>308</c:v>
                </c:pt>
                <c:pt idx="550">
                  <c:v>320</c:v>
                </c:pt>
                <c:pt idx="551">
                  <c:v>321</c:v>
                </c:pt>
                <c:pt idx="552">
                  <c:v>334</c:v>
                </c:pt>
                <c:pt idx="553">
                  <c:v>336</c:v>
                </c:pt>
                <c:pt idx="554">
                  <c:v>338</c:v>
                </c:pt>
                <c:pt idx="555">
                  <c:v>342</c:v>
                </c:pt>
                <c:pt idx="556">
                  <c:v>348</c:v>
                </c:pt>
                <c:pt idx="557">
                  <c:v>350</c:v>
                </c:pt>
                <c:pt idx="558">
                  <c:v>353</c:v>
                </c:pt>
              </c:numCache>
            </c:numRef>
          </c:xVal>
          <c:yVal>
            <c:numRef>
              <c:f>Lake!$D$5:$D$563</c:f>
              <c:numCache>
                <c:formatCode>General</c:formatCode>
                <c:ptCount val="559"/>
                <c:pt idx="0">
                  <c:v>70</c:v>
                </c:pt>
                <c:pt idx="1">
                  <c:v>69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49</c:v>
                </c:pt>
                <c:pt idx="6">
                  <c:v>39</c:v>
                </c:pt>
                <c:pt idx="7">
                  <c:v>53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57</c:v>
                </c:pt>
                <c:pt idx="12">
                  <c:v>59</c:v>
                </c:pt>
                <c:pt idx="13">
                  <c:v>65</c:v>
                </c:pt>
                <c:pt idx="14">
                  <c:v>75</c:v>
                </c:pt>
                <c:pt idx="15">
                  <c:v>69</c:v>
                </c:pt>
                <c:pt idx="16">
                  <c:v>77</c:v>
                </c:pt>
                <c:pt idx="17">
                  <c:v>75</c:v>
                </c:pt>
                <c:pt idx="18">
                  <c:v>77</c:v>
                </c:pt>
                <c:pt idx="19">
                  <c:v>77</c:v>
                </c:pt>
                <c:pt idx="20">
                  <c:v>79</c:v>
                </c:pt>
                <c:pt idx="21">
                  <c:v>81</c:v>
                </c:pt>
                <c:pt idx="22">
                  <c:v>79</c:v>
                </c:pt>
                <c:pt idx="23">
                  <c:v>81</c:v>
                </c:pt>
                <c:pt idx="24">
                  <c:v>82</c:v>
                </c:pt>
                <c:pt idx="25">
                  <c:v>78</c:v>
                </c:pt>
                <c:pt idx="26">
                  <c:v>77</c:v>
                </c:pt>
                <c:pt idx="27">
                  <c:v>76</c:v>
                </c:pt>
                <c:pt idx="28">
                  <c:v>75</c:v>
                </c:pt>
                <c:pt idx="29">
                  <c:v>82</c:v>
                </c:pt>
                <c:pt idx="30">
                  <c:v>79</c:v>
                </c:pt>
                <c:pt idx="31">
                  <c:v>77</c:v>
                </c:pt>
                <c:pt idx="32">
                  <c:v>75</c:v>
                </c:pt>
                <c:pt idx="34">
                  <c:v>75</c:v>
                </c:pt>
                <c:pt idx="35">
                  <c:v>77</c:v>
                </c:pt>
                <c:pt idx="36">
                  <c:v>73</c:v>
                </c:pt>
                <c:pt idx="37">
                  <c:v>69</c:v>
                </c:pt>
                <c:pt idx="38">
                  <c:v>71</c:v>
                </c:pt>
                <c:pt idx="39">
                  <c:v>71</c:v>
                </c:pt>
                <c:pt idx="40">
                  <c:v>72</c:v>
                </c:pt>
                <c:pt idx="41">
                  <c:v>65</c:v>
                </c:pt>
                <c:pt idx="42">
                  <c:v>66</c:v>
                </c:pt>
                <c:pt idx="43">
                  <c:v>62</c:v>
                </c:pt>
                <c:pt idx="45">
                  <c:v>58</c:v>
                </c:pt>
                <c:pt idx="46">
                  <c:v>58</c:v>
                </c:pt>
                <c:pt idx="47">
                  <c:v>59</c:v>
                </c:pt>
                <c:pt idx="48">
                  <c:v>58</c:v>
                </c:pt>
                <c:pt idx="49">
                  <c:v>56</c:v>
                </c:pt>
                <c:pt idx="50">
                  <c:v>53</c:v>
                </c:pt>
                <c:pt idx="51">
                  <c:v>52</c:v>
                </c:pt>
                <c:pt idx="52">
                  <c:v>52</c:v>
                </c:pt>
                <c:pt idx="53">
                  <c:v>54</c:v>
                </c:pt>
                <c:pt idx="54">
                  <c:v>51</c:v>
                </c:pt>
                <c:pt idx="55">
                  <c:v>47</c:v>
                </c:pt>
                <c:pt idx="56">
                  <c:v>44</c:v>
                </c:pt>
                <c:pt idx="57">
                  <c:v>45</c:v>
                </c:pt>
                <c:pt idx="58">
                  <c:v>43</c:v>
                </c:pt>
                <c:pt idx="59">
                  <c:v>49</c:v>
                </c:pt>
                <c:pt idx="60">
                  <c:v>47</c:v>
                </c:pt>
                <c:pt idx="61">
                  <c:v>49</c:v>
                </c:pt>
                <c:pt idx="62">
                  <c:v>52</c:v>
                </c:pt>
                <c:pt idx="63">
                  <c:v>54</c:v>
                </c:pt>
                <c:pt idx="64">
                  <c:v>59</c:v>
                </c:pt>
                <c:pt idx="65">
                  <c:v>58</c:v>
                </c:pt>
                <c:pt idx="66">
                  <c:v>55</c:v>
                </c:pt>
                <c:pt idx="67">
                  <c:v>61</c:v>
                </c:pt>
                <c:pt idx="68">
                  <c:v>61</c:v>
                </c:pt>
                <c:pt idx="69">
                  <c:v>80</c:v>
                </c:pt>
                <c:pt idx="70">
                  <c:v>79</c:v>
                </c:pt>
                <c:pt idx="71">
                  <c:v>75</c:v>
                </c:pt>
                <c:pt idx="72">
                  <c:v>74</c:v>
                </c:pt>
                <c:pt idx="73">
                  <c:v>76</c:v>
                </c:pt>
                <c:pt idx="74">
                  <c:v>77</c:v>
                </c:pt>
                <c:pt idx="75">
                  <c:v>70</c:v>
                </c:pt>
                <c:pt idx="76">
                  <c:v>69</c:v>
                </c:pt>
                <c:pt idx="77">
                  <c:v>66</c:v>
                </c:pt>
                <c:pt idx="78">
                  <c:v>63</c:v>
                </c:pt>
                <c:pt idx="79">
                  <c:v>62</c:v>
                </c:pt>
                <c:pt idx="80">
                  <c:v>48</c:v>
                </c:pt>
                <c:pt idx="81">
                  <c:v>48</c:v>
                </c:pt>
                <c:pt idx="82">
                  <c:v>47</c:v>
                </c:pt>
                <c:pt idx="83">
                  <c:v>48</c:v>
                </c:pt>
                <c:pt idx="84">
                  <c:v>55</c:v>
                </c:pt>
                <c:pt idx="85">
                  <c:v>57</c:v>
                </c:pt>
                <c:pt idx="86">
                  <c:v>61</c:v>
                </c:pt>
                <c:pt idx="87">
                  <c:v>67</c:v>
                </c:pt>
                <c:pt idx="88">
                  <c:v>60</c:v>
                </c:pt>
                <c:pt idx="89">
                  <c:v>62</c:v>
                </c:pt>
                <c:pt idx="90">
                  <c:v>57</c:v>
                </c:pt>
                <c:pt idx="91">
                  <c:v>57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60</c:v>
                </c:pt>
                <c:pt idx="96">
                  <c:v>62</c:v>
                </c:pt>
                <c:pt idx="97">
                  <c:v>68</c:v>
                </c:pt>
                <c:pt idx="98">
                  <c:v>63</c:v>
                </c:pt>
                <c:pt idx="99">
                  <c:v>70</c:v>
                </c:pt>
                <c:pt idx="100">
                  <c:v>76</c:v>
                </c:pt>
                <c:pt idx="101">
                  <c:v>73</c:v>
                </c:pt>
                <c:pt idx="102">
                  <c:v>77</c:v>
                </c:pt>
                <c:pt idx="103">
                  <c:v>77</c:v>
                </c:pt>
                <c:pt idx="104">
                  <c:v>75</c:v>
                </c:pt>
                <c:pt idx="105">
                  <c:v>79</c:v>
                </c:pt>
                <c:pt idx="106">
                  <c:v>76</c:v>
                </c:pt>
                <c:pt idx="107">
                  <c:v>80</c:v>
                </c:pt>
                <c:pt idx="108">
                  <c:v>78</c:v>
                </c:pt>
                <c:pt idx="109">
                  <c:v>79</c:v>
                </c:pt>
                <c:pt idx="110">
                  <c:v>81</c:v>
                </c:pt>
                <c:pt idx="111">
                  <c:v>79</c:v>
                </c:pt>
                <c:pt idx="112">
                  <c:v>81</c:v>
                </c:pt>
                <c:pt idx="113">
                  <c:v>78</c:v>
                </c:pt>
                <c:pt idx="114">
                  <c:v>74</c:v>
                </c:pt>
                <c:pt idx="115">
                  <c:v>76</c:v>
                </c:pt>
                <c:pt idx="116">
                  <c:v>70</c:v>
                </c:pt>
                <c:pt idx="117">
                  <c:v>72</c:v>
                </c:pt>
                <c:pt idx="118">
                  <c:v>73</c:v>
                </c:pt>
                <c:pt idx="119">
                  <c:v>71</c:v>
                </c:pt>
                <c:pt idx="120">
                  <c:v>70</c:v>
                </c:pt>
                <c:pt idx="121">
                  <c:v>70</c:v>
                </c:pt>
                <c:pt idx="122">
                  <c:v>69</c:v>
                </c:pt>
                <c:pt idx="123">
                  <c:v>72</c:v>
                </c:pt>
                <c:pt idx="124">
                  <c:v>68</c:v>
                </c:pt>
                <c:pt idx="125">
                  <c:v>67</c:v>
                </c:pt>
                <c:pt idx="126">
                  <c:v>66</c:v>
                </c:pt>
                <c:pt idx="127">
                  <c:v>65</c:v>
                </c:pt>
                <c:pt idx="128">
                  <c:v>61</c:v>
                </c:pt>
                <c:pt idx="129">
                  <c:v>60</c:v>
                </c:pt>
                <c:pt idx="130">
                  <c:v>58</c:v>
                </c:pt>
                <c:pt idx="131">
                  <c:v>48</c:v>
                </c:pt>
                <c:pt idx="132">
                  <c:v>50</c:v>
                </c:pt>
                <c:pt idx="133">
                  <c:v>48</c:v>
                </c:pt>
                <c:pt idx="134">
                  <c:v>51</c:v>
                </c:pt>
                <c:pt idx="135">
                  <c:v>52</c:v>
                </c:pt>
                <c:pt idx="136">
                  <c:v>53</c:v>
                </c:pt>
                <c:pt idx="137">
                  <c:v>55</c:v>
                </c:pt>
                <c:pt idx="138">
                  <c:v>53</c:v>
                </c:pt>
                <c:pt idx="139">
                  <c:v>54</c:v>
                </c:pt>
                <c:pt idx="140">
                  <c:v>56</c:v>
                </c:pt>
                <c:pt idx="141">
                  <c:v>60</c:v>
                </c:pt>
                <c:pt idx="142">
                  <c:v>61</c:v>
                </c:pt>
                <c:pt idx="143">
                  <c:v>68</c:v>
                </c:pt>
                <c:pt idx="144">
                  <c:v>71</c:v>
                </c:pt>
                <c:pt idx="145">
                  <c:v>68</c:v>
                </c:pt>
                <c:pt idx="146">
                  <c:v>61</c:v>
                </c:pt>
                <c:pt idx="147">
                  <c:v>61</c:v>
                </c:pt>
                <c:pt idx="148">
                  <c:v>76</c:v>
                </c:pt>
                <c:pt idx="149">
                  <c:v>74</c:v>
                </c:pt>
                <c:pt idx="150">
                  <c:v>84</c:v>
                </c:pt>
                <c:pt idx="151">
                  <c:v>82</c:v>
                </c:pt>
                <c:pt idx="152">
                  <c:v>82</c:v>
                </c:pt>
                <c:pt idx="153">
                  <c:v>81</c:v>
                </c:pt>
                <c:pt idx="154">
                  <c:v>79</c:v>
                </c:pt>
                <c:pt idx="155">
                  <c:v>78</c:v>
                </c:pt>
                <c:pt idx="156">
                  <c:v>77</c:v>
                </c:pt>
                <c:pt idx="157">
                  <c:v>80</c:v>
                </c:pt>
                <c:pt idx="158">
                  <c:v>78</c:v>
                </c:pt>
                <c:pt idx="159">
                  <c:v>72</c:v>
                </c:pt>
                <c:pt idx="160">
                  <c:v>72</c:v>
                </c:pt>
                <c:pt idx="161">
                  <c:v>70</c:v>
                </c:pt>
                <c:pt idx="162">
                  <c:v>63</c:v>
                </c:pt>
                <c:pt idx="163">
                  <c:v>68</c:v>
                </c:pt>
                <c:pt idx="164">
                  <c:v>69</c:v>
                </c:pt>
                <c:pt idx="165">
                  <c:v>67</c:v>
                </c:pt>
                <c:pt idx="166">
                  <c:v>58</c:v>
                </c:pt>
                <c:pt idx="167">
                  <c:v>55</c:v>
                </c:pt>
                <c:pt idx="168">
                  <c:v>53</c:v>
                </c:pt>
                <c:pt idx="169">
                  <c:v>51</c:v>
                </c:pt>
                <c:pt idx="170">
                  <c:v>48</c:v>
                </c:pt>
                <c:pt idx="171">
                  <c:v>48</c:v>
                </c:pt>
                <c:pt idx="172">
                  <c:v>51</c:v>
                </c:pt>
                <c:pt idx="173">
                  <c:v>47</c:v>
                </c:pt>
                <c:pt idx="174">
                  <c:v>45</c:v>
                </c:pt>
                <c:pt idx="175">
                  <c:v>44</c:v>
                </c:pt>
                <c:pt idx="176">
                  <c:v>50</c:v>
                </c:pt>
                <c:pt idx="177">
                  <c:v>46</c:v>
                </c:pt>
                <c:pt idx="178">
                  <c:v>49</c:v>
                </c:pt>
                <c:pt idx="179">
                  <c:v>50</c:v>
                </c:pt>
                <c:pt idx="180">
                  <c:v>50</c:v>
                </c:pt>
                <c:pt idx="181">
                  <c:v>53</c:v>
                </c:pt>
                <c:pt idx="182">
                  <c:v>56</c:v>
                </c:pt>
                <c:pt idx="183">
                  <c:v>59</c:v>
                </c:pt>
                <c:pt idx="184">
                  <c:v>56</c:v>
                </c:pt>
                <c:pt idx="185">
                  <c:v>59</c:v>
                </c:pt>
                <c:pt idx="186">
                  <c:v>61</c:v>
                </c:pt>
                <c:pt idx="187">
                  <c:v>66</c:v>
                </c:pt>
                <c:pt idx="188">
                  <c:v>64</c:v>
                </c:pt>
                <c:pt idx="189">
                  <c:v>65</c:v>
                </c:pt>
                <c:pt idx="190">
                  <c:v>65</c:v>
                </c:pt>
                <c:pt idx="191">
                  <c:v>74</c:v>
                </c:pt>
                <c:pt idx="192">
                  <c:v>76</c:v>
                </c:pt>
                <c:pt idx="193">
                  <c:v>70</c:v>
                </c:pt>
                <c:pt idx="194">
                  <c:v>65</c:v>
                </c:pt>
                <c:pt idx="195">
                  <c:v>61</c:v>
                </c:pt>
                <c:pt idx="196">
                  <c:v>64</c:v>
                </c:pt>
                <c:pt idx="197">
                  <c:v>69</c:v>
                </c:pt>
                <c:pt idx="198">
                  <c:v>68</c:v>
                </c:pt>
                <c:pt idx="199">
                  <c:v>70</c:v>
                </c:pt>
                <c:pt idx="200">
                  <c:v>74</c:v>
                </c:pt>
                <c:pt idx="201">
                  <c:v>79</c:v>
                </c:pt>
                <c:pt idx="202">
                  <c:v>79</c:v>
                </c:pt>
                <c:pt idx="203">
                  <c:v>79</c:v>
                </c:pt>
                <c:pt idx="204">
                  <c:v>74</c:v>
                </c:pt>
                <c:pt idx="205">
                  <c:v>75</c:v>
                </c:pt>
                <c:pt idx="206">
                  <c:v>77</c:v>
                </c:pt>
                <c:pt idx="207">
                  <c:v>75</c:v>
                </c:pt>
                <c:pt idx="208">
                  <c:v>79</c:v>
                </c:pt>
                <c:pt idx="209">
                  <c:v>74</c:v>
                </c:pt>
                <c:pt idx="210">
                  <c:v>77</c:v>
                </c:pt>
                <c:pt idx="211">
                  <c:v>74</c:v>
                </c:pt>
                <c:pt idx="212">
                  <c:v>71</c:v>
                </c:pt>
                <c:pt idx="213">
                  <c:v>74</c:v>
                </c:pt>
                <c:pt idx="214">
                  <c:v>71</c:v>
                </c:pt>
                <c:pt idx="215">
                  <c:v>65</c:v>
                </c:pt>
                <c:pt idx="216">
                  <c:v>63</c:v>
                </c:pt>
                <c:pt idx="217">
                  <c:v>61</c:v>
                </c:pt>
                <c:pt idx="218">
                  <c:v>56</c:v>
                </c:pt>
                <c:pt idx="219">
                  <c:v>53</c:v>
                </c:pt>
                <c:pt idx="220">
                  <c:v>53</c:v>
                </c:pt>
                <c:pt idx="221">
                  <c:v>51</c:v>
                </c:pt>
                <c:pt idx="222">
                  <c:v>53</c:v>
                </c:pt>
                <c:pt idx="223">
                  <c:v>50</c:v>
                </c:pt>
                <c:pt idx="224">
                  <c:v>49</c:v>
                </c:pt>
                <c:pt idx="225">
                  <c:v>49</c:v>
                </c:pt>
                <c:pt idx="226">
                  <c:v>50</c:v>
                </c:pt>
                <c:pt idx="227">
                  <c:v>47</c:v>
                </c:pt>
                <c:pt idx="228">
                  <c:v>48</c:v>
                </c:pt>
                <c:pt idx="229">
                  <c:v>49</c:v>
                </c:pt>
                <c:pt idx="230">
                  <c:v>49</c:v>
                </c:pt>
                <c:pt idx="231">
                  <c:v>49</c:v>
                </c:pt>
                <c:pt idx="232">
                  <c:v>52</c:v>
                </c:pt>
                <c:pt idx="233">
                  <c:v>55</c:v>
                </c:pt>
                <c:pt idx="234">
                  <c:v>56</c:v>
                </c:pt>
                <c:pt idx="235">
                  <c:v>56</c:v>
                </c:pt>
                <c:pt idx="236">
                  <c:v>55</c:v>
                </c:pt>
                <c:pt idx="237">
                  <c:v>54</c:v>
                </c:pt>
                <c:pt idx="238">
                  <c:v>53</c:v>
                </c:pt>
                <c:pt idx="239">
                  <c:v>57</c:v>
                </c:pt>
                <c:pt idx="240">
                  <c:v>56</c:v>
                </c:pt>
                <c:pt idx="241">
                  <c:v>54</c:v>
                </c:pt>
                <c:pt idx="242">
                  <c:v>54</c:v>
                </c:pt>
                <c:pt idx="243">
                  <c:v>55</c:v>
                </c:pt>
                <c:pt idx="244">
                  <c:v>59</c:v>
                </c:pt>
                <c:pt idx="245">
                  <c:v>56</c:v>
                </c:pt>
                <c:pt idx="246">
                  <c:v>55</c:v>
                </c:pt>
                <c:pt idx="247">
                  <c:v>61</c:v>
                </c:pt>
                <c:pt idx="248">
                  <c:v>57</c:v>
                </c:pt>
                <c:pt idx="249">
                  <c:v>58</c:v>
                </c:pt>
                <c:pt idx="250">
                  <c:v>57</c:v>
                </c:pt>
                <c:pt idx="251">
                  <c:v>60</c:v>
                </c:pt>
                <c:pt idx="252">
                  <c:v>63</c:v>
                </c:pt>
                <c:pt idx="253">
                  <c:v>68</c:v>
                </c:pt>
                <c:pt idx="254">
                  <c:v>68</c:v>
                </c:pt>
                <c:pt idx="255">
                  <c:v>74</c:v>
                </c:pt>
                <c:pt idx="256">
                  <c:v>73</c:v>
                </c:pt>
                <c:pt idx="257">
                  <c:v>71</c:v>
                </c:pt>
                <c:pt idx="258">
                  <c:v>75</c:v>
                </c:pt>
                <c:pt idx="259">
                  <c:v>76</c:v>
                </c:pt>
                <c:pt idx="260">
                  <c:v>74</c:v>
                </c:pt>
                <c:pt idx="261">
                  <c:v>75</c:v>
                </c:pt>
                <c:pt idx="262">
                  <c:v>77</c:v>
                </c:pt>
                <c:pt idx="263">
                  <c:v>77</c:v>
                </c:pt>
                <c:pt idx="264">
                  <c:v>78</c:v>
                </c:pt>
                <c:pt idx="265">
                  <c:v>79</c:v>
                </c:pt>
                <c:pt idx="266">
                  <c:v>81</c:v>
                </c:pt>
                <c:pt idx="267">
                  <c:v>82</c:v>
                </c:pt>
                <c:pt idx="268">
                  <c:v>82</c:v>
                </c:pt>
                <c:pt idx="269">
                  <c:v>81</c:v>
                </c:pt>
                <c:pt idx="270">
                  <c:v>80</c:v>
                </c:pt>
                <c:pt idx="271">
                  <c:v>76</c:v>
                </c:pt>
                <c:pt idx="272">
                  <c:v>75</c:v>
                </c:pt>
                <c:pt idx="273">
                  <c:v>77</c:v>
                </c:pt>
                <c:pt idx="274">
                  <c:v>76</c:v>
                </c:pt>
                <c:pt idx="275">
                  <c:v>76</c:v>
                </c:pt>
                <c:pt idx="276">
                  <c:v>78</c:v>
                </c:pt>
                <c:pt idx="277">
                  <c:v>76</c:v>
                </c:pt>
                <c:pt idx="278">
                  <c:v>78</c:v>
                </c:pt>
                <c:pt idx="279">
                  <c:v>73</c:v>
                </c:pt>
                <c:pt idx="280">
                  <c:v>69</c:v>
                </c:pt>
                <c:pt idx="281">
                  <c:v>66</c:v>
                </c:pt>
                <c:pt idx="282">
                  <c:v>64</c:v>
                </c:pt>
                <c:pt idx="283">
                  <c:v>64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53</c:v>
                </c:pt>
                <c:pt idx="288">
                  <c:v>53</c:v>
                </c:pt>
                <c:pt idx="289">
                  <c:v>46</c:v>
                </c:pt>
                <c:pt idx="290">
                  <c:v>45</c:v>
                </c:pt>
                <c:pt idx="291">
                  <c:v>44</c:v>
                </c:pt>
                <c:pt idx="292">
                  <c:v>44</c:v>
                </c:pt>
                <c:pt idx="293">
                  <c:v>46</c:v>
                </c:pt>
                <c:pt idx="294">
                  <c:v>47</c:v>
                </c:pt>
                <c:pt idx="295">
                  <c:v>51</c:v>
                </c:pt>
                <c:pt idx="296">
                  <c:v>51</c:v>
                </c:pt>
                <c:pt idx="297">
                  <c:v>52</c:v>
                </c:pt>
                <c:pt idx="298">
                  <c:v>53</c:v>
                </c:pt>
                <c:pt idx="299">
                  <c:v>56</c:v>
                </c:pt>
                <c:pt idx="300">
                  <c:v>55</c:v>
                </c:pt>
                <c:pt idx="301">
                  <c:v>55</c:v>
                </c:pt>
                <c:pt idx="302">
                  <c:v>55</c:v>
                </c:pt>
                <c:pt idx="303">
                  <c:v>56</c:v>
                </c:pt>
                <c:pt idx="304">
                  <c:v>55</c:v>
                </c:pt>
                <c:pt idx="305">
                  <c:v>57</c:v>
                </c:pt>
                <c:pt idx="306">
                  <c:v>62</c:v>
                </c:pt>
                <c:pt idx="307">
                  <c:v>71</c:v>
                </c:pt>
                <c:pt idx="308">
                  <c:v>67</c:v>
                </c:pt>
                <c:pt idx="309">
                  <c:v>72</c:v>
                </c:pt>
                <c:pt idx="310">
                  <c:v>76</c:v>
                </c:pt>
                <c:pt idx="311">
                  <c:v>71</c:v>
                </c:pt>
                <c:pt idx="312">
                  <c:v>78</c:v>
                </c:pt>
                <c:pt idx="313">
                  <c:v>75</c:v>
                </c:pt>
                <c:pt idx="314">
                  <c:v>69</c:v>
                </c:pt>
                <c:pt idx="315">
                  <c:v>77</c:v>
                </c:pt>
                <c:pt idx="316">
                  <c:v>76</c:v>
                </c:pt>
                <c:pt idx="317">
                  <c:v>74</c:v>
                </c:pt>
                <c:pt idx="318">
                  <c:v>76</c:v>
                </c:pt>
                <c:pt idx="319">
                  <c:v>75</c:v>
                </c:pt>
                <c:pt idx="320">
                  <c:v>71</c:v>
                </c:pt>
                <c:pt idx="321">
                  <c:v>69</c:v>
                </c:pt>
                <c:pt idx="322">
                  <c:v>57</c:v>
                </c:pt>
                <c:pt idx="323">
                  <c:v>54</c:v>
                </c:pt>
                <c:pt idx="324">
                  <c:v>51</c:v>
                </c:pt>
                <c:pt idx="325">
                  <c:v>49</c:v>
                </c:pt>
                <c:pt idx="326">
                  <c:v>49.8</c:v>
                </c:pt>
                <c:pt idx="327">
                  <c:v>48.7</c:v>
                </c:pt>
                <c:pt idx="328">
                  <c:v>46.9</c:v>
                </c:pt>
                <c:pt idx="329">
                  <c:v>46.5</c:v>
                </c:pt>
                <c:pt idx="330">
                  <c:v>43.1</c:v>
                </c:pt>
                <c:pt idx="331">
                  <c:v>42.8</c:v>
                </c:pt>
                <c:pt idx="332">
                  <c:v>42.8</c:v>
                </c:pt>
                <c:pt idx="333">
                  <c:v>44.2</c:v>
                </c:pt>
                <c:pt idx="334">
                  <c:v>47.8</c:v>
                </c:pt>
                <c:pt idx="335">
                  <c:v>50.1</c:v>
                </c:pt>
                <c:pt idx="336">
                  <c:v>51.4</c:v>
                </c:pt>
                <c:pt idx="337">
                  <c:v>49.1</c:v>
                </c:pt>
                <c:pt idx="338">
                  <c:v>55.4</c:v>
                </c:pt>
                <c:pt idx="339">
                  <c:v>51.9</c:v>
                </c:pt>
                <c:pt idx="340">
                  <c:v>53</c:v>
                </c:pt>
                <c:pt idx="341">
                  <c:v>52.1</c:v>
                </c:pt>
                <c:pt idx="342">
                  <c:v>56.6</c:v>
                </c:pt>
                <c:pt idx="343">
                  <c:v>59.9</c:v>
                </c:pt>
                <c:pt idx="344">
                  <c:v>62.6</c:v>
                </c:pt>
                <c:pt idx="345">
                  <c:v>58.5</c:v>
                </c:pt>
                <c:pt idx="346">
                  <c:v>64.2</c:v>
                </c:pt>
                <c:pt idx="347">
                  <c:v>69.599999999999994</c:v>
                </c:pt>
                <c:pt idx="348">
                  <c:v>66.900000000000006</c:v>
                </c:pt>
                <c:pt idx="349">
                  <c:v>71.400000000000006</c:v>
                </c:pt>
                <c:pt idx="350">
                  <c:v>69</c:v>
                </c:pt>
                <c:pt idx="351">
                  <c:v>68.5</c:v>
                </c:pt>
                <c:pt idx="352">
                  <c:v>70.5</c:v>
                </c:pt>
                <c:pt idx="353">
                  <c:v>66.599999999999994</c:v>
                </c:pt>
                <c:pt idx="354">
                  <c:v>65.400000000000006</c:v>
                </c:pt>
                <c:pt idx="355">
                  <c:v>69.599999999999994</c:v>
                </c:pt>
                <c:pt idx="356">
                  <c:v>71.7</c:v>
                </c:pt>
                <c:pt idx="357">
                  <c:v>71.7</c:v>
                </c:pt>
                <c:pt idx="358">
                  <c:v>73.7</c:v>
                </c:pt>
                <c:pt idx="359">
                  <c:v>75.3</c:v>
                </c:pt>
                <c:pt idx="360">
                  <c:v>79.3</c:v>
                </c:pt>
                <c:pt idx="361">
                  <c:v>79.3</c:v>
                </c:pt>
                <c:pt idx="362">
                  <c:v>73.400000000000006</c:v>
                </c:pt>
                <c:pt idx="363">
                  <c:v>73.2</c:v>
                </c:pt>
                <c:pt idx="364">
                  <c:v>72.8</c:v>
                </c:pt>
                <c:pt idx="365">
                  <c:v>77.5</c:v>
                </c:pt>
                <c:pt idx="366">
                  <c:v>75.3</c:v>
                </c:pt>
                <c:pt idx="367">
                  <c:v>75.099999999999994</c:v>
                </c:pt>
                <c:pt idx="368">
                  <c:v>74.2</c:v>
                </c:pt>
                <c:pt idx="369">
                  <c:v>72.3</c:v>
                </c:pt>
                <c:pt idx="370">
                  <c:v>70.099999999999994</c:v>
                </c:pt>
                <c:pt idx="371">
                  <c:v>72.8</c:v>
                </c:pt>
                <c:pt idx="372">
                  <c:v>69.900000000000006</c:v>
                </c:pt>
                <c:pt idx="373">
                  <c:v>68.7</c:v>
                </c:pt>
                <c:pt idx="374">
                  <c:v>70.099999999999994</c:v>
                </c:pt>
                <c:pt idx="375">
                  <c:v>68.5</c:v>
                </c:pt>
                <c:pt idx="376">
                  <c:v>63.1</c:v>
                </c:pt>
                <c:pt idx="377">
                  <c:v>62</c:v>
                </c:pt>
                <c:pt idx="378">
                  <c:v>57.6</c:v>
                </c:pt>
                <c:pt idx="379">
                  <c:v>60.2</c:v>
                </c:pt>
                <c:pt idx="380">
                  <c:v>55.9</c:v>
                </c:pt>
                <c:pt idx="381">
                  <c:v>50.7</c:v>
                </c:pt>
                <c:pt idx="382">
                  <c:v>49.8</c:v>
                </c:pt>
                <c:pt idx="383">
                  <c:v>45.8</c:v>
                </c:pt>
                <c:pt idx="384">
                  <c:v>45.3</c:v>
                </c:pt>
                <c:pt idx="385">
                  <c:v>45.3</c:v>
                </c:pt>
                <c:pt idx="386">
                  <c:v>45.6</c:v>
                </c:pt>
                <c:pt idx="387">
                  <c:v>46</c:v>
                </c:pt>
                <c:pt idx="388">
                  <c:v>47.3</c:v>
                </c:pt>
                <c:pt idx="389">
                  <c:v>49.4</c:v>
                </c:pt>
                <c:pt idx="390">
                  <c:v>49.1</c:v>
                </c:pt>
                <c:pt idx="391">
                  <c:v>50.5</c:v>
                </c:pt>
                <c:pt idx="392">
                  <c:v>50.1</c:v>
                </c:pt>
                <c:pt idx="393">
                  <c:v>49.8</c:v>
                </c:pt>
                <c:pt idx="394">
                  <c:v>52.3</c:v>
                </c:pt>
                <c:pt idx="395">
                  <c:v>54.5</c:v>
                </c:pt>
                <c:pt idx="396">
                  <c:v>54.5</c:v>
                </c:pt>
                <c:pt idx="397">
                  <c:v>58.8</c:v>
                </c:pt>
                <c:pt idx="398">
                  <c:v>59.1</c:v>
                </c:pt>
                <c:pt idx="399">
                  <c:v>58.6</c:v>
                </c:pt>
                <c:pt idx="400">
                  <c:v>60.8</c:v>
                </c:pt>
                <c:pt idx="401">
                  <c:v>59</c:v>
                </c:pt>
                <c:pt idx="402">
                  <c:v>61.1</c:v>
                </c:pt>
                <c:pt idx="403">
                  <c:v>61.8</c:v>
                </c:pt>
                <c:pt idx="404">
                  <c:v>60.9</c:v>
                </c:pt>
                <c:pt idx="405">
                  <c:v>59.9</c:v>
                </c:pt>
                <c:pt idx="440">
                  <c:v>0</c:v>
                </c:pt>
                <c:pt idx="533">
                  <c:v>72.5</c:v>
                </c:pt>
                <c:pt idx="534">
                  <c:v>75.8</c:v>
                </c:pt>
                <c:pt idx="535">
                  <c:v>78.7</c:v>
                </c:pt>
                <c:pt idx="536">
                  <c:v>71.5</c:v>
                </c:pt>
                <c:pt idx="537">
                  <c:v>67.5</c:v>
                </c:pt>
                <c:pt idx="538">
                  <c:v>68.2</c:v>
                </c:pt>
                <c:pt idx="539">
                  <c:v>68</c:v>
                </c:pt>
                <c:pt idx="540">
                  <c:v>67.099999999999994</c:v>
                </c:pt>
                <c:pt idx="541">
                  <c:v>66.599999999999994</c:v>
                </c:pt>
                <c:pt idx="542">
                  <c:v>61.4</c:v>
                </c:pt>
                <c:pt idx="543">
                  <c:v>63.4</c:v>
                </c:pt>
                <c:pt idx="544">
                  <c:v>59.8</c:v>
                </c:pt>
                <c:pt idx="545">
                  <c:v>59.2</c:v>
                </c:pt>
                <c:pt idx="546">
                  <c:v>59.2</c:v>
                </c:pt>
                <c:pt idx="547">
                  <c:v>59.2</c:v>
                </c:pt>
                <c:pt idx="548">
                  <c:v>57.2</c:v>
                </c:pt>
                <c:pt idx="549">
                  <c:v>56.2</c:v>
                </c:pt>
                <c:pt idx="550">
                  <c:v>54.5</c:v>
                </c:pt>
                <c:pt idx="551">
                  <c:v>54.9</c:v>
                </c:pt>
                <c:pt idx="552">
                  <c:v>51.7</c:v>
                </c:pt>
                <c:pt idx="553">
                  <c:v>51.1</c:v>
                </c:pt>
                <c:pt idx="554">
                  <c:v>51.8</c:v>
                </c:pt>
                <c:pt idx="555">
                  <c:v>49.9</c:v>
                </c:pt>
                <c:pt idx="556">
                  <c:v>48.4</c:v>
                </c:pt>
                <c:pt idx="557">
                  <c:v>48.8</c:v>
                </c:pt>
                <c:pt idx="558">
                  <c:v>48.4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A4-4C53-B580-C59B4949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361304"/>
        <c:axId val="423357776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2015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Lake!$B$11:$B$76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6"/>
                      <c:pt idx="0">
                        <c:v>55</c:v>
                      </c:pt>
                      <c:pt idx="1">
                        <c:v>93</c:v>
                      </c:pt>
                      <c:pt idx="2">
                        <c:v>100</c:v>
                      </c:pt>
                      <c:pt idx="3">
                        <c:v>114</c:v>
                      </c:pt>
                      <c:pt idx="4">
                        <c:v>115</c:v>
                      </c:pt>
                      <c:pt idx="5">
                        <c:v>121</c:v>
                      </c:pt>
                      <c:pt idx="6">
                        <c:v>122</c:v>
                      </c:pt>
                      <c:pt idx="7">
                        <c:v>128</c:v>
                      </c:pt>
                      <c:pt idx="8">
                        <c:v>136</c:v>
                      </c:pt>
                      <c:pt idx="9">
                        <c:v>141</c:v>
                      </c:pt>
                      <c:pt idx="10">
                        <c:v>149</c:v>
                      </c:pt>
                      <c:pt idx="11">
                        <c:v>153</c:v>
                      </c:pt>
                      <c:pt idx="12">
                        <c:v>156</c:v>
                      </c:pt>
                      <c:pt idx="13">
                        <c:v>157</c:v>
                      </c:pt>
                      <c:pt idx="14">
                        <c:v>162</c:v>
                      </c:pt>
                      <c:pt idx="15">
                        <c:v>163</c:v>
                      </c:pt>
                      <c:pt idx="16">
                        <c:v>164</c:v>
                      </c:pt>
                      <c:pt idx="17">
                        <c:v>170</c:v>
                      </c:pt>
                      <c:pt idx="18">
                        <c:v>177</c:v>
                      </c:pt>
                      <c:pt idx="19">
                        <c:v>178</c:v>
                      </c:pt>
                      <c:pt idx="20">
                        <c:v>181</c:v>
                      </c:pt>
                      <c:pt idx="21">
                        <c:v>183</c:v>
                      </c:pt>
                      <c:pt idx="22">
                        <c:v>191</c:v>
                      </c:pt>
                      <c:pt idx="23">
                        <c:v>198</c:v>
                      </c:pt>
                      <c:pt idx="24">
                        <c:v>206</c:v>
                      </c:pt>
                      <c:pt idx="25">
                        <c:v>219</c:v>
                      </c:pt>
                      <c:pt idx="26">
                        <c:v>220</c:v>
                      </c:pt>
                      <c:pt idx="27">
                        <c:v>223</c:v>
                      </c:pt>
                      <c:pt idx="28">
                        <c:v>241</c:v>
                      </c:pt>
                      <c:pt idx="29">
                        <c:v>245</c:v>
                      </c:pt>
                      <c:pt idx="30">
                        <c:v>247</c:v>
                      </c:pt>
                      <c:pt idx="31">
                        <c:v>256</c:v>
                      </c:pt>
                      <c:pt idx="32">
                        <c:v>261</c:v>
                      </c:pt>
                      <c:pt idx="33">
                        <c:v>267</c:v>
                      </c:pt>
                      <c:pt idx="34">
                        <c:v>268</c:v>
                      </c:pt>
                      <c:pt idx="35">
                        <c:v>282</c:v>
                      </c:pt>
                      <c:pt idx="36">
                        <c:v>284</c:v>
                      </c:pt>
                      <c:pt idx="37">
                        <c:v>289</c:v>
                      </c:pt>
                      <c:pt idx="38">
                        <c:v>296</c:v>
                      </c:pt>
                      <c:pt idx="39">
                        <c:v>300</c:v>
                      </c:pt>
                      <c:pt idx="40">
                        <c:v>302</c:v>
                      </c:pt>
                      <c:pt idx="41">
                        <c:v>311</c:v>
                      </c:pt>
                      <c:pt idx="42">
                        <c:v>315</c:v>
                      </c:pt>
                      <c:pt idx="43">
                        <c:v>318</c:v>
                      </c:pt>
                      <c:pt idx="44">
                        <c:v>326</c:v>
                      </c:pt>
                      <c:pt idx="45">
                        <c:v>347</c:v>
                      </c:pt>
                      <c:pt idx="46">
                        <c:v>356</c:v>
                      </c:pt>
                      <c:pt idx="47">
                        <c:v>2</c:v>
                      </c:pt>
                      <c:pt idx="48">
                        <c:v>8</c:v>
                      </c:pt>
                      <c:pt idx="49">
                        <c:v>15</c:v>
                      </c:pt>
                      <c:pt idx="50">
                        <c:v>26</c:v>
                      </c:pt>
                      <c:pt idx="51">
                        <c:v>43</c:v>
                      </c:pt>
                      <c:pt idx="52">
                        <c:v>50</c:v>
                      </c:pt>
                      <c:pt idx="53">
                        <c:v>58</c:v>
                      </c:pt>
                      <c:pt idx="54">
                        <c:v>65</c:v>
                      </c:pt>
                      <c:pt idx="55">
                        <c:v>71</c:v>
                      </c:pt>
                      <c:pt idx="56">
                        <c:v>77</c:v>
                      </c:pt>
                      <c:pt idx="57">
                        <c:v>85</c:v>
                      </c:pt>
                      <c:pt idx="58">
                        <c:v>89</c:v>
                      </c:pt>
                      <c:pt idx="59">
                        <c:v>92</c:v>
                      </c:pt>
                      <c:pt idx="60">
                        <c:v>100</c:v>
                      </c:pt>
                      <c:pt idx="61">
                        <c:v>106</c:v>
                      </c:pt>
                      <c:pt idx="62">
                        <c:v>107</c:v>
                      </c:pt>
                      <c:pt idx="63">
                        <c:v>184</c:v>
                      </c:pt>
                      <c:pt idx="64">
                        <c:v>219</c:v>
                      </c:pt>
                      <c:pt idx="65">
                        <c:v>247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Lake!$C$11:$C$76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40</c:v>
                      </c:pt>
                      <c:pt idx="1">
                        <c:v>54</c:v>
                      </c:pt>
                      <c:pt idx="2">
                        <c:v>58</c:v>
                      </c:pt>
                      <c:pt idx="3">
                        <c:v>56</c:v>
                      </c:pt>
                      <c:pt idx="4">
                        <c:v>59</c:v>
                      </c:pt>
                      <c:pt idx="5">
                        <c:v>62</c:v>
                      </c:pt>
                      <c:pt idx="6">
                        <c:v>64</c:v>
                      </c:pt>
                      <c:pt idx="7">
                        <c:v>75</c:v>
                      </c:pt>
                      <c:pt idx="8">
                        <c:v>75</c:v>
                      </c:pt>
                      <c:pt idx="9">
                        <c:v>72</c:v>
                      </c:pt>
                      <c:pt idx="10">
                        <c:v>81</c:v>
                      </c:pt>
                      <c:pt idx="11">
                        <c:v>75</c:v>
                      </c:pt>
                      <c:pt idx="12">
                        <c:v>79</c:v>
                      </c:pt>
                      <c:pt idx="13">
                        <c:v>81</c:v>
                      </c:pt>
                      <c:pt idx="14">
                        <c:v>83</c:v>
                      </c:pt>
                      <c:pt idx="15">
                        <c:v>82</c:v>
                      </c:pt>
                      <c:pt idx="16">
                        <c:v>79</c:v>
                      </c:pt>
                      <c:pt idx="17">
                        <c:v>81</c:v>
                      </c:pt>
                      <c:pt idx="18">
                        <c:v>82</c:v>
                      </c:pt>
                      <c:pt idx="19">
                        <c:v>81</c:v>
                      </c:pt>
                      <c:pt idx="20">
                        <c:v>77</c:v>
                      </c:pt>
                      <c:pt idx="21">
                        <c:v>77</c:v>
                      </c:pt>
                      <c:pt idx="22">
                        <c:v>82</c:v>
                      </c:pt>
                      <c:pt idx="23">
                        <c:v>85</c:v>
                      </c:pt>
                      <c:pt idx="24">
                        <c:v>85</c:v>
                      </c:pt>
                      <c:pt idx="25">
                        <c:v>81</c:v>
                      </c:pt>
                      <c:pt idx="26">
                        <c:v>82</c:v>
                      </c:pt>
                      <c:pt idx="27">
                        <c:v>81</c:v>
                      </c:pt>
                      <c:pt idx="28">
                        <c:v>79</c:v>
                      </c:pt>
                      <c:pt idx="29">
                        <c:v>83</c:v>
                      </c:pt>
                      <c:pt idx="30">
                        <c:v>79</c:v>
                      </c:pt>
                      <c:pt idx="31">
                        <c:v>74</c:v>
                      </c:pt>
                      <c:pt idx="32">
                        <c:v>75</c:v>
                      </c:pt>
                      <c:pt idx="33">
                        <c:v>72</c:v>
                      </c:pt>
                      <c:pt idx="34">
                        <c:v>71</c:v>
                      </c:pt>
                      <c:pt idx="35">
                        <c:v>68</c:v>
                      </c:pt>
                      <c:pt idx="36">
                        <c:v>69</c:v>
                      </c:pt>
                      <c:pt idx="37">
                        <c:v>63</c:v>
                      </c:pt>
                      <c:pt idx="38">
                        <c:v>60</c:v>
                      </c:pt>
                      <c:pt idx="39">
                        <c:v>59</c:v>
                      </c:pt>
                      <c:pt idx="40">
                        <c:v>61</c:v>
                      </c:pt>
                      <c:pt idx="41">
                        <c:v>59</c:v>
                      </c:pt>
                      <c:pt idx="42">
                        <c:v>58</c:v>
                      </c:pt>
                      <c:pt idx="43">
                        <c:v>58</c:v>
                      </c:pt>
                      <c:pt idx="44">
                        <c:v>54</c:v>
                      </c:pt>
                      <c:pt idx="45">
                        <c:v>53</c:v>
                      </c:pt>
                      <c:pt idx="46">
                        <c:v>52</c:v>
                      </c:pt>
                      <c:pt idx="47">
                        <c:v>54</c:v>
                      </c:pt>
                      <c:pt idx="48">
                        <c:v>51</c:v>
                      </c:pt>
                      <c:pt idx="49">
                        <c:v>47</c:v>
                      </c:pt>
                      <c:pt idx="50">
                        <c:v>44</c:v>
                      </c:pt>
                      <c:pt idx="51">
                        <c:v>46</c:v>
                      </c:pt>
                      <c:pt idx="52">
                        <c:v>44</c:v>
                      </c:pt>
                      <c:pt idx="53">
                        <c:v>51</c:v>
                      </c:pt>
                      <c:pt idx="54">
                        <c:v>53</c:v>
                      </c:pt>
                      <c:pt idx="55">
                        <c:v>54</c:v>
                      </c:pt>
                      <c:pt idx="56">
                        <c:v>55</c:v>
                      </c:pt>
                      <c:pt idx="57">
                        <c:v>62</c:v>
                      </c:pt>
                      <c:pt idx="58">
                        <c:v>59</c:v>
                      </c:pt>
                      <c:pt idx="59">
                        <c:v>58</c:v>
                      </c:pt>
                      <c:pt idx="60">
                        <c:v>57</c:v>
                      </c:pt>
                      <c:pt idx="61">
                        <c:v>62</c:v>
                      </c:pt>
                      <c:pt idx="62">
                        <c:v>69</c:v>
                      </c:pt>
                      <c:pt idx="63">
                        <c:v>84</c:v>
                      </c:pt>
                      <c:pt idx="64">
                        <c:v>86</c:v>
                      </c:pt>
                      <c:pt idx="65">
                        <c:v>79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BDA4-4C53-B580-C59B4949D78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2016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Lake!$B$58:$B$87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30"/>
                      <c:pt idx="0">
                        <c:v>2</c:v>
                      </c:pt>
                      <c:pt idx="1">
                        <c:v>8</c:v>
                      </c:pt>
                      <c:pt idx="2">
                        <c:v>15</c:v>
                      </c:pt>
                      <c:pt idx="3">
                        <c:v>26</c:v>
                      </c:pt>
                      <c:pt idx="4">
                        <c:v>43</c:v>
                      </c:pt>
                      <c:pt idx="5">
                        <c:v>50</c:v>
                      </c:pt>
                      <c:pt idx="6">
                        <c:v>58</c:v>
                      </c:pt>
                      <c:pt idx="7">
                        <c:v>65</c:v>
                      </c:pt>
                      <c:pt idx="8">
                        <c:v>71</c:v>
                      </c:pt>
                      <c:pt idx="9">
                        <c:v>77</c:v>
                      </c:pt>
                      <c:pt idx="10">
                        <c:v>85</c:v>
                      </c:pt>
                      <c:pt idx="11">
                        <c:v>89</c:v>
                      </c:pt>
                      <c:pt idx="12">
                        <c:v>92</c:v>
                      </c:pt>
                      <c:pt idx="13">
                        <c:v>100</c:v>
                      </c:pt>
                      <c:pt idx="14">
                        <c:v>106</c:v>
                      </c:pt>
                      <c:pt idx="15">
                        <c:v>107</c:v>
                      </c:pt>
                      <c:pt idx="16">
                        <c:v>184</c:v>
                      </c:pt>
                      <c:pt idx="17">
                        <c:v>219</c:v>
                      </c:pt>
                      <c:pt idx="18">
                        <c:v>247</c:v>
                      </c:pt>
                      <c:pt idx="19">
                        <c:v>253</c:v>
                      </c:pt>
                      <c:pt idx="20">
                        <c:v>260</c:v>
                      </c:pt>
                      <c:pt idx="21">
                        <c:v>267</c:v>
                      </c:pt>
                      <c:pt idx="22">
                        <c:v>273</c:v>
                      </c:pt>
                      <c:pt idx="23">
                        <c:v>281</c:v>
                      </c:pt>
                      <c:pt idx="24">
                        <c:v>288</c:v>
                      </c:pt>
                      <c:pt idx="25">
                        <c:v>297</c:v>
                      </c:pt>
                      <c:pt idx="26">
                        <c:v>302</c:v>
                      </c:pt>
                      <c:pt idx="27">
                        <c:v>16</c:v>
                      </c:pt>
                      <c:pt idx="28">
                        <c:v>21</c:v>
                      </c:pt>
                      <c:pt idx="29">
                        <c:v>27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Lake!$C$58:$C$87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54</c:v>
                      </c:pt>
                      <c:pt idx="1">
                        <c:v>51</c:v>
                      </c:pt>
                      <c:pt idx="2">
                        <c:v>47</c:v>
                      </c:pt>
                      <c:pt idx="3">
                        <c:v>44</c:v>
                      </c:pt>
                      <c:pt idx="4">
                        <c:v>46</c:v>
                      </c:pt>
                      <c:pt idx="5">
                        <c:v>44</c:v>
                      </c:pt>
                      <c:pt idx="6">
                        <c:v>51</c:v>
                      </c:pt>
                      <c:pt idx="7">
                        <c:v>53</c:v>
                      </c:pt>
                      <c:pt idx="8">
                        <c:v>54</c:v>
                      </c:pt>
                      <c:pt idx="9">
                        <c:v>55</c:v>
                      </c:pt>
                      <c:pt idx="10">
                        <c:v>62</c:v>
                      </c:pt>
                      <c:pt idx="11">
                        <c:v>59</c:v>
                      </c:pt>
                      <c:pt idx="12">
                        <c:v>58</c:v>
                      </c:pt>
                      <c:pt idx="13">
                        <c:v>57</c:v>
                      </c:pt>
                      <c:pt idx="14">
                        <c:v>62</c:v>
                      </c:pt>
                      <c:pt idx="15">
                        <c:v>69</c:v>
                      </c:pt>
                      <c:pt idx="16">
                        <c:v>84</c:v>
                      </c:pt>
                      <c:pt idx="17">
                        <c:v>86</c:v>
                      </c:pt>
                      <c:pt idx="18">
                        <c:v>79</c:v>
                      </c:pt>
                      <c:pt idx="19">
                        <c:v>79</c:v>
                      </c:pt>
                      <c:pt idx="20">
                        <c:v>78</c:v>
                      </c:pt>
                      <c:pt idx="21">
                        <c:v>81</c:v>
                      </c:pt>
                      <c:pt idx="22">
                        <c:v>73</c:v>
                      </c:pt>
                      <c:pt idx="23">
                        <c:v>71</c:v>
                      </c:pt>
                      <c:pt idx="24">
                        <c:v>66</c:v>
                      </c:pt>
                      <c:pt idx="25">
                        <c:v>65</c:v>
                      </c:pt>
                      <c:pt idx="26">
                        <c:v>65</c:v>
                      </c:pt>
                      <c:pt idx="27">
                        <c:v>51</c:v>
                      </c:pt>
                      <c:pt idx="28">
                        <c:v>49</c:v>
                      </c:pt>
                      <c:pt idx="29">
                        <c:v>48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DA4-4C53-B580-C59B4949D78E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2017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7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Lake!$B$85:$B$133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9"/>
                      <c:pt idx="0">
                        <c:v>16</c:v>
                      </c:pt>
                      <c:pt idx="1">
                        <c:v>21</c:v>
                      </c:pt>
                      <c:pt idx="2">
                        <c:v>27</c:v>
                      </c:pt>
                      <c:pt idx="3">
                        <c:v>28</c:v>
                      </c:pt>
                      <c:pt idx="4">
                        <c:v>99</c:v>
                      </c:pt>
                      <c:pt idx="5">
                        <c:v>101</c:v>
                      </c:pt>
                      <c:pt idx="6">
                        <c:v>105</c:v>
                      </c:pt>
                      <c:pt idx="7">
                        <c:v>112</c:v>
                      </c:pt>
                      <c:pt idx="8">
                        <c:v>119</c:v>
                      </c:pt>
                      <c:pt idx="9">
                        <c:v>120</c:v>
                      </c:pt>
                      <c:pt idx="10">
                        <c:v>127</c:v>
                      </c:pt>
                      <c:pt idx="11">
                        <c:v>130</c:v>
                      </c:pt>
                      <c:pt idx="12">
                        <c:v>146</c:v>
                      </c:pt>
                      <c:pt idx="13">
                        <c:v>149</c:v>
                      </c:pt>
                      <c:pt idx="14">
                        <c:v>154</c:v>
                      </c:pt>
                      <c:pt idx="15">
                        <c:v>157</c:v>
                      </c:pt>
                      <c:pt idx="16">
                        <c:v>161</c:v>
                      </c:pt>
                      <c:pt idx="17">
                        <c:v>163</c:v>
                      </c:pt>
                      <c:pt idx="18">
                        <c:v>165</c:v>
                      </c:pt>
                      <c:pt idx="19">
                        <c:v>172</c:v>
                      </c:pt>
                      <c:pt idx="20">
                        <c:v>175</c:v>
                      </c:pt>
                      <c:pt idx="21">
                        <c:v>182</c:v>
                      </c:pt>
                      <c:pt idx="22">
                        <c:v>183</c:v>
                      </c:pt>
                      <c:pt idx="23">
                        <c:v>184</c:v>
                      </c:pt>
                      <c:pt idx="24">
                        <c:v>185</c:v>
                      </c:pt>
                      <c:pt idx="25">
                        <c:v>191</c:v>
                      </c:pt>
                      <c:pt idx="26">
                        <c:v>195</c:v>
                      </c:pt>
                      <c:pt idx="27">
                        <c:v>197</c:v>
                      </c:pt>
                      <c:pt idx="28">
                        <c:v>198</c:v>
                      </c:pt>
                      <c:pt idx="29">
                        <c:v>203</c:v>
                      </c:pt>
                      <c:pt idx="30">
                        <c:v>205</c:v>
                      </c:pt>
                      <c:pt idx="31">
                        <c:v>210</c:v>
                      </c:pt>
                      <c:pt idx="32">
                        <c:v>216</c:v>
                      </c:pt>
                      <c:pt idx="33">
                        <c:v>221</c:v>
                      </c:pt>
                      <c:pt idx="34">
                        <c:v>235</c:v>
                      </c:pt>
                      <c:pt idx="35">
                        <c:v>239</c:v>
                      </c:pt>
                      <c:pt idx="36">
                        <c:v>246</c:v>
                      </c:pt>
                      <c:pt idx="37">
                        <c:v>268</c:v>
                      </c:pt>
                      <c:pt idx="38">
                        <c:v>272</c:v>
                      </c:pt>
                      <c:pt idx="39">
                        <c:v>273</c:v>
                      </c:pt>
                      <c:pt idx="40">
                        <c:v>274</c:v>
                      </c:pt>
                      <c:pt idx="41">
                        <c:v>278</c:v>
                      </c:pt>
                      <c:pt idx="42">
                        <c:v>279</c:v>
                      </c:pt>
                      <c:pt idx="43">
                        <c:v>287</c:v>
                      </c:pt>
                      <c:pt idx="44">
                        <c:v>289</c:v>
                      </c:pt>
                      <c:pt idx="45">
                        <c:v>290</c:v>
                      </c:pt>
                      <c:pt idx="46">
                        <c:v>291</c:v>
                      </c:pt>
                      <c:pt idx="47">
                        <c:v>294</c:v>
                      </c:pt>
                      <c:pt idx="48">
                        <c:v>300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Lake!$C$85:$C$133</c15:sqref>
                        </c15:formulaRef>
                      </c:ext>
                    </c:extLst>
                    <c:numCache>
                      <c:formatCode>General</c:formatCode>
                      <c:ptCount val="49"/>
                      <c:pt idx="0">
                        <c:v>51</c:v>
                      </c:pt>
                      <c:pt idx="1">
                        <c:v>49</c:v>
                      </c:pt>
                      <c:pt idx="2">
                        <c:v>48</c:v>
                      </c:pt>
                      <c:pt idx="3">
                        <c:v>49</c:v>
                      </c:pt>
                      <c:pt idx="4">
                        <c:v>62</c:v>
                      </c:pt>
                      <c:pt idx="5">
                        <c:v>64</c:v>
                      </c:pt>
                      <c:pt idx="6">
                        <c:v>69</c:v>
                      </c:pt>
                      <c:pt idx="7">
                        <c:v>68</c:v>
                      </c:pt>
                      <c:pt idx="8">
                        <c:v>62</c:v>
                      </c:pt>
                      <c:pt idx="9">
                        <c:v>67</c:v>
                      </c:pt>
                      <c:pt idx="10">
                        <c:v>58</c:v>
                      </c:pt>
                      <c:pt idx="11">
                        <c:v>65</c:v>
                      </c:pt>
                      <c:pt idx="12">
                        <c:v>65</c:v>
                      </c:pt>
                      <c:pt idx="13">
                        <c:v>65</c:v>
                      </c:pt>
                      <c:pt idx="14">
                        <c:v>62</c:v>
                      </c:pt>
                      <c:pt idx="15">
                        <c:v>67</c:v>
                      </c:pt>
                      <c:pt idx="16">
                        <c:v>68</c:v>
                      </c:pt>
                      <c:pt idx="17">
                        <c:v>81</c:v>
                      </c:pt>
                      <c:pt idx="18">
                        <c:v>81</c:v>
                      </c:pt>
                      <c:pt idx="19">
                        <c:v>81</c:v>
                      </c:pt>
                      <c:pt idx="20">
                        <c:v>81</c:v>
                      </c:pt>
                      <c:pt idx="21">
                        <c:v>80</c:v>
                      </c:pt>
                      <c:pt idx="22">
                        <c:v>77</c:v>
                      </c:pt>
                      <c:pt idx="23">
                        <c:v>78</c:v>
                      </c:pt>
                      <c:pt idx="24">
                        <c:v>79</c:v>
                      </c:pt>
                      <c:pt idx="25">
                        <c:v>84</c:v>
                      </c:pt>
                      <c:pt idx="26">
                        <c:v>83</c:v>
                      </c:pt>
                      <c:pt idx="27">
                        <c:v>83</c:v>
                      </c:pt>
                      <c:pt idx="28">
                        <c:v>85</c:v>
                      </c:pt>
                      <c:pt idx="29">
                        <c:v>82</c:v>
                      </c:pt>
                      <c:pt idx="30">
                        <c:v>85</c:v>
                      </c:pt>
                      <c:pt idx="31">
                        <c:v>79</c:v>
                      </c:pt>
                      <c:pt idx="32">
                        <c:v>82</c:v>
                      </c:pt>
                      <c:pt idx="33">
                        <c:v>82</c:v>
                      </c:pt>
                      <c:pt idx="34">
                        <c:v>83</c:v>
                      </c:pt>
                      <c:pt idx="35">
                        <c:v>77</c:v>
                      </c:pt>
                      <c:pt idx="36">
                        <c:v>75</c:v>
                      </c:pt>
                      <c:pt idx="37">
                        <c:v>79</c:v>
                      </c:pt>
                      <c:pt idx="38">
                        <c:v>75</c:v>
                      </c:pt>
                      <c:pt idx="39">
                        <c:v>72</c:v>
                      </c:pt>
                      <c:pt idx="40">
                        <c:v>71</c:v>
                      </c:pt>
                      <c:pt idx="41">
                        <c:v>74</c:v>
                      </c:pt>
                      <c:pt idx="42">
                        <c:v>75</c:v>
                      </c:pt>
                      <c:pt idx="43">
                        <c:v>75</c:v>
                      </c:pt>
                      <c:pt idx="44">
                        <c:v>69</c:v>
                      </c:pt>
                      <c:pt idx="45">
                        <c:v>70</c:v>
                      </c:pt>
                      <c:pt idx="46">
                        <c:v>69</c:v>
                      </c:pt>
                      <c:pt idx="47">
                        <c:v>68</c:v>
                      </c:pt>
                      <c:pt idx="48">
                        <c:v>66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DA4-4C53-B580-C59B4949D78E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2018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Lake!$B$136:$B$176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1"/>
                      <c:pt idx="0">
                        <c:v>76</c:v>
                      </c:pt>
                      <c:pt idx="1">
                        <c:v>77</c:v>
                      </c:pt>
                      <c:pt idx="2">
                        <c:v>84</c:v>
                      </c:pt>
                      <c:pt idx="3">
                        <c:v>88</c:v>
                      </c:pt>
                      <c:pt idx="4">
                        <c:v>91</c:v>
                      </c:pt>
                      <c:pt idx="5">
                        <c:v>101</c:v>
                      </c:pt>
                      <c:pt idx="6">
                        <c:v>103</c:v>
                      </c:pt>
                      <c:pt idx="7">
                        <c:v>111</c:v>
                      </c:pt>
                      <c:pt idx="8">
                        <c:v>112</c:v>
                      </c:pt>
                      <c:pt idx="9">
                        <c:v>121</c:v>
                      </c:pt>
                      <c:pt idx="10">
                        <c:v>124</c:v>
                      </c:pt>
                      <c:pt idx="11">
                        <c:v>125</c:v>
                      </c:pt>
                      <c:pt idx="12">
                        <c:v>133</c:v>
                      </c:pt>
                      <c:pt idx="13">
                        <c:v>137</c:v>
                      </c:pt>
                      <c:pt idx="14">
                        <c:v>145</c:v>
                      </c:pt>
                      <c:pt idx="15">
                        <c:v>147</c:v>
                      </c:pt>
                      <c:pt idx="16">
                        <c:v>157</c:v>
                      </c:pt>
                      <c:pt idx="17">
                        <c:v>181</c:v>
                      </c:pt>
                      <c:pt idx="18">
                        <c:v>182</c:v>
                      </c:pt>
                      <c:pt idx="19">
                        <c:v>185</c:v>
                      </c:pt>
                      <c:pt idx="20">
                        <c:v>186</c:v>
                      </c:pt>
                      <c:pt idx="21">
                        <c:v>197</c:v>
                      </c:pt>
                      <c:pt idx="22">
                        <c:v>203</c:v>
                      </c:pt>
                      <c:pt idx="23">
                        <c:v>223</c:v>
                      </c:pt>
                      <c:pt idx="24">
                        <c:v>226</c:v>
                      </c:pt>
                      <c:pt idx="25">
                        <c:v>234</c:v>
                      </c:pt>
                      <c:pt idx="26">
                        <c:v>236</c:v>
                      </c:pt>
                      <c:pt idx="27">
                        <c:v>243</c:v>
                      </c:pt>
                      <c:pt idx="28">
                        <c:v>249</c:v>
                      </c:pt>
                      <c:pt idx="29">
                        <c:v>258</c:v>
                      </c:pt>
                      <c:pt idx="30">
                        <c:v>264</c:v>
                      </c:pt>
                      <c:pt idx="31">
                        <c:v>271</c:v>
                      </c:pt>
                      <c:pt idx="32">
                        <c:v>272</c:v>
                      </c:pt>
                      <c:pt idx="33">
                        <c:v>278</c:v>
                      </c:pt>
                      <c:pt idx="34">
                        <c:v>285</c:v>
                      </c:pt>
                      <c:pt idx="35">
                        <c:v>295</c:v>
                      </c:pt>
                      <c:pt idx="36">
                        <c:v>309</c:v>
                      </c:pt>
                      <c:pt idx="37">
                        <c:v>321</c:v>
                      </c:pt>
                      <c:pt idx="38">
                        <c:v>326</c:v>
                      </c:pt>
                      <c:pt idx="39">
                        <c:v>349</c:v>
                      </c:pt>
                      <c:pt idx="40">
                        <c:v>363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Lake!$C$136:$C$176</c15:sqref>
                        </c15:formulaRef>
                      </c:ext>
                    </c:extLst>
                    <c:numCache>
                      <c:formatCode>General</c:formatCode>
                      <c:ptCount val="41"/>
                      <c:pt idx="0">
                        <c:v>48</c:v>
                      </c:pt>
                      <c:pt idx="1">
                        <c:v>53</c:v>
                      </c:pt>
                      <c:pt idx="2">
                        <c:v>49</c:v>
                      </c:pt>
                      <c:pt idx="3">
                        <c:v>55</c:v>
                      </c:pt>
                      <c:pt idx="4">
                        <c:v>56</c:v>
                      </c:pt>
                      <c:pt idx="5">
                        <c:v>59</c:v>
                      </c:pt>
                      <c:pt idx="6">
                        <c:v>65</c:v>
                      </c:pt>
                      <c:pt idx="7">
                        <c:v>54</c:v>
                      </c:pt>
                      <c:pt idx="8">
                        <c:v>58</c:v>
                      </c:pt>
                      <c:pt idx="9">
                        <c:v>66</c:v>
                      </c:pt>
                      <c:pt idx="10">
                        <c:v>63</c:v>
                      </c:pt>
                      <c:pt idx="11">
                        <c:v>66</c:v>
                      </c:pt>
                      <c:pt idx="12">
                        <c:v>75</c:v>
                      </c:pt>
                      <c:pt idx="13">
                        <c:v>76</c:v>
                      </c:pt>
                      <c:pt idx="14">
                        <c:v>75</c:v>
                      </c:pt>
                      <c:pt idx="15">
                        <c:v>72</c:v>
                      </c:pt>
                      <c:pt idx="16">
                        <c:v>67</c:v>
                      </c:pt>
                      <c:pt idx="17">
                        <c:v>86</c:v>
                      </c:pt>
                      <c:pt idx="18">
                        <c:v>81</c:v>
                      </c:pt>
                      <c:pt idx="19">
                        <c:v>86</c:v>
                      </c:pt>
                      <c:pt idx="20">
                        <c:v>83</c:v>
                      </c:pt>
                      <c:pt idx="21">
                        <c:v>86</c:v>
                      </c:pt>
                      <c:pt idx="22">
                        <c:v>81</c:v>
                      </c:pt>
                      <c:pt idx="23">
                        <c:v>82</c:v>
                      </c:pt>
                      <c:pt idx="24">
                        <c:v>84</c:v>
                      </c:pt>
                      <c:pt idx="25">
                        <c:v>81</c:v>
                      </c:pt>
                      <c:pt idx="26">
                        <c:v>81</c:v>
                      </c:pt>
                      <c:pt idx="27">
                        <c:v>83</c:v>
                      </c:pt>
                      <c:pt idx="28">
                        <c:v>85</c:v>
                      </c:pt>
                      <c:pt idx="29">
                        <c:v>79</c:v>
                      </c:pt>
                      <c:pt idx="30">
                        <c:v>80</c:v>
                      </c:pt>
                      <c:pt idx="31">
                        <c:v>74</c:v>
                      </c:pt>
                      <c:pt idx="32">
                        <c:v>75</c:v>
                      </c:pt>
                      <c:pt idx="33">
                        <c:v>77</c:v>
                      </c:pt>
                      <c:pt idx="34">
                        <c:v>70</c:v>
                      </c:pt>
                      <c:pt idx="35">
                        <c:v>60</c:v>
                      </c:pt>
                      <c:pt idx="36">
                        <c:v>55</c:v>
                      </c:pt>
                      <c:pt idx="37">
                        <c:v>55</c:v>
                      </c:pt>
                      <c:pt idx="38">
                        <c:v>53</c:v>
                      </c:pt>
                      <c:pt idx="39">
                        <c:v>50</c:v>
                      </c:pt>
                      <c:pt idx="40">
                        <c:v>50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DA4-4C53-B580-C59B4949D78E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2019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bg2">
                        <a:lumMod val="50000"/>
                      </a:schemeClr>
                    </a:solidFill>
                    <a:ln w="9525">
                      <a:solidFill>
                        <a:schemeClr val="bg2">
                          <a:lumMod val="5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Lake!$B$177:$B$230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54"/>
                      <c:pt idx="0">
                        <c:v>6</c:v>
                      </c:pt>
                      <c:pt idx="1">
                        <c:v>19</c:v>
                      </c:pt>
                      <c:pt idx="2">
                        <c:v>26</c:v>
                      </c:pt>
                      <c:pt idx="3">
                        <c:v>34</c:v>
                      </c:pt>
                      <c:pt idx="4">
                        <c:v>61</c:v>
                      </c:pt>
                      <c:pt idx="5">
                        <c:v>68</c:v>
                      </c:pt>
                      <c:pt idx="6">
                        <c:v>72</c:v>
                      </c:pt>
                      <c:pt idx="7">
                        <c:v>83</c:v>
                      </c:pt>
                      <c:pt idx="8">
                        <c:v>86</c:v>
                      </c:pt>
                      <c:pt idx="9">
                        <c:v>95</c:v>
                      </c:pt>
                      <c:pt idx="10">
                        <c:v>96</c:v>
                      </c:pt>
                      <c:pt idx="11">
                        <c:v>107</c:v>
                      </c:pt>
                      <c:pt idx="12">
                        <c:v>117</c:v>
                      </c:pt>
                      <c:pt idx="13">
                        <c:v>124</c:v>
                      </c:pt>
                      <c:pt idx="14">
                        <c:v>127</c:v>
                      </c:pt>
                      <c:pt idx="15">
                        <c:v>131</c:v>
                      </c:pt>
                      <c:pt idx="16">
                        <c:v>138</c:v>
                      </c:pt>
                      <c:pt idx="17">
                        <c:v>139</c:v>
                      </c:pt>
                      <c:pt idx="18">
                        <c:v>143</c:v>
                      </c:pt>
                      <c:pt idx="19">
                        <c:v>153</c:v>
                      </c:pt>
                      <c:pt idx="20">
                        <c:v>159</c:v>
                      </c:pt>
                      <c:pt idx="21">
                        <c:v>162</c:v>
                      </c:pt>
                      <c:pt idx="22">
                        <c:v>166</c:v>
                      </c:pt>
                      <c:pt idx="23">
                        <c:v>174</c:v>
                      </c:pt>
                      <c:pt idx="24">
                        <c:v>179</c:v>
                      </c:pt>
                      <c:pt idx="25">
                        <c:v>186</c:v>
                      </c:pt>
                      <c:pt idx="26">
                        <c:v>186</c:v>
                      </c:pt>
                      <c:pt idx="27">
                        <c:v>186</c:v>
                      </c:pt>
                      <c:pt idx="28">
                        <c:v>186</c:v>
                      </c:pt>
                      <c:pt idx="29">
                        <c:v>197</c:v>
                      </c:pt>
                      <c:pt idx="30">
                        <c:v>200</c:v>
                      </c:pt>
                      <c:pt idx="31">
                        <c:v>209</c:v>
                      </c:pt>
                      <c:pt idx="32">
                        <c:v>209</c:v>
                      </c:pt>
                      <c:pt idx="33">
                        <c:v>223</c:v>
                      </c:pt>
                      <c:pt idx="34">
                        <c:v>227</c:v>
                      </c:pt>
                      <c:pt idx="35">
                        <c:v>228</c:v>
                      </c:pt>
                      <c:pt idx="36">
                        <c:v>233</c:v>
                      </c:pt>
                      <c:pt idx="37">
                        <c:v>245</c:v>
                      </c:pt>
                      <c:pt idx="38">
                        <c:v>262</c:v>
                      </c:pt>
                      <c:pt idx="39">
                        <c:v>263</c:v>
                      </c:pt>
                      <c:pt idx="40">
                        <c:v>271</c:v>
                      </c:pt>
                      <c:pt idx="41">
                        <c:v>278</c:v>
                      </c:pt>
                      <c:pt idx="42">
                        <c:v>284</c:v>
                      </c:pt>
                      <c:pt idx="43">
                        <c:v>291</c:v>
                      </c:pt>
                      <c:pt idx="44">
                        <c:v>302</c:v>
                      </c:pt>
                      <c:pt idx="45">
                        <c:v>305</c:v>
                      </c:pt>
                      <c:pt idx="46">
                        <c:v>314</c:v>
                      </c:pt>
                      <c:pt idx="47">
                        <c:v>321</c:v>
                      </c:pt>
                      <c:pt idx="48">
                        <c:v>332</c:v>
                      </c:pt>
                      <c:pt idx="49">
                        <c:v>341</c:v>
                      </c:pt>
                      <c:pt idx="50">
                        <c:v>349</c:v>
                      </c:pt>
                      <c:pt idx="51">
                        <c:v>354</c:v>
                      </c:pt>
                      <c:pt idx="52">
                        <c:v>358</c:v>
                      </c:pt>
                      <c:pt idx="53">
                        <c:v>363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Lake!$C$177:$C$230</c15:sqref>
                        </c15:formulaRef>
                      </c:ext>
                    </c:extLst>
                    <c:numCache>
                      <c:formatCode>General</c:formatCode>
                      <c:ptCount val="54"/>
                      <c:pt idx="0">
                        <c:v>53</c:v>
                      </c:pt>
                      <c:pt idx="1">
                        <c:v>47</c:v>
                      </c:pt>
                      <c:pt idx="2">
                        <c:v>46</c:v>
                      </c:pt>
                      <c:pt idx="3">
                        <c:v>47</c:v>
                      </c:pt>
                      <c:pt idx="4">
                        <c:v>51</c:v>
                      </c:pt>
                      <c:pt idx="5">
                        <c:v>49</c:v>
                      </c:pt>
                      <c:pt idx="6">
                        <c:v>49</c:v>
                      </c:pt>
                      <c:pt idx="7">
                        <c:v>53</c:v>
                      </c:pt>
                      <c:pt idx="8">
                        <c:v>53</c:v>
                      </c:pt>
                      <c:pt idx="9">
                        <c:v>58</c:v>
                      </c:pt>
                      <c:pt idx="10">
                        <c:v>57</c:v>
                      </c:pt>
                      <c:pt idx="11">
                        <c:v>66</c:v>
                      </c:pt>
                      <c:pt idx="12">
                        <c:v>59</c:v>
                      </c:pt>
                      <c:pt idx="13">
                        <c:v>72</c:v>
                      </c:pt>
                      <c:pt idx="14">
                        <c:v>69</c:v>
                      </c:pt>
                      <c:pt idx="15">
                        <c:v>72</c:v>
                      </c:pt>
                      <c:pt idx="16">
                        <c:v>68</c:v>
                      </c:pt>
                      <c:pt idx="17">
                        <c:v>73</c:v>
                      </c:pt>
                      <c:pt idx="18">
                        <c:v>77</c:v>
                      </c:pt>
                      <c:pt idx="19">
                        <c:v>75</c:v>
                      </c:pt>
                      <c:pt idx="20">
                        <c:v>79</c:v>
                      </c:pt>
                      <c:pt idx="21">
                        <c:v>79</c:v>
                      </c:pt>
                      <c:pt idx="22">
                        <c:v>67</c:v>
                      </c:pt>
                      <c:pt idx="23">
                        <c:v>76</c:v>
                      </c:pt>
                      <c:pt idx="24">
                        <c:v>75</c:v>
                      </c:pt>
                      <c:pt idx="25">
                        <c:v>80</c:v>
                      </c:pt>
                      <c:pt idx="26">
                        <c:v>81</c:v>
                      </c:pt>
                      <c:pt idx="27">
                        <c:v>85</c:v>
                      </c:pt>
                      <c:pt idx="28">
                        <c:v>87</c:v>
                      </c:pt>
                      <c:pt idx="29">
                        <c:v>85</c:v>
                      </c:pt>
                      <c:pt idx="30">
                        <c:v>86</c:v>
                      </c:pt>
                      <c:pt idx="31">
                        <c:v>83</c:v>
                      </c:pt>
                      <c:pt idx="32">
                        <c:v>81</c:v>
                      </c:pt>
                      <c:pt idx="33">
                        <c:v>82</c:v>
                      </c:pt>
                      <c:pt idx="34">
                        <c:v>83</c:v>
                      </c:pt>
                      <c:pt idx="35">
                        <c:v>82</c:v>
                      </c:pt>
                      <c:pt idx="36">
                        <c:v>84</c:v>
                      </c:pt>
                      <c:pt idx="37">
                        <c:v>77</c:v>
                      </c:pt>
                      <c:pt idx="38">
                        <c:v>77</c:v>
                      </c:pt>
                      <c:pt idx="39">
                        <c:v>78</c:v>
                      </c:pt>
                      <c:pt idx="40">
                        <c:v>77</c:v>
                      </c:pt>
                      <c:pt idx="41">
                        <c:v>75</c:v>
                      </c:pt>
                      <c:pt idx="42">
                        <c:v>74</c:v>
                      </c:pt>
                      <c:pt idx="43">
                        <c:v>67</c:v>
                      </c:pt>
                      <c:pt idx="44">
                        <c:v>66</c:v>
                      </c:pt>
                      <c:pt idx="45">
                        <c:v>62</c:v>
                      </c:pt>
                      <c:pt idx="46">
                        <c:v>59</c:v>
                      </c:pt>
                      <c:pt idx="47">
                        <c:v>55</c:v>
                      </c:pt>
                      <c:pt idx="48">
                        <c:v>53</c:v>
                      </c:pt>
                      <c:pt idx="49">
                        <c:v>52</c:v>
                      </c:pt>
                      <c:pt idx="50">
                        <c:v>54</c:v>
                      </c:pt>
                      <c:pt idx="51">
                        <c:v>51</c:v>
                      </c:pt>
                      <c:pt idx="52">
                        <c:v>53</c:v>
                      </c:pt>
                      <c:pt idx="53">
                        <c:v>52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DA4-4C53-B580-C59B4949D78E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2020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6">
                        <a:lumMod val="75000"/>
                      </a:schemeClr>
                    </a:solidFill>
                    <a:ln w="19050">
                      <a:solidFill>
                        <a:schemeClr val="accent6">
                          <a:lumMod val="7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Lake!$B$231:$B$293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63"/>
                      <c:pt idx="0">
                        <c:v>11</c:v>
                      </c:pt>
                      <c:pt idx="1">
                        <c:v>34</c:v>
                      </c:pt>
                      <c:pt idx="2">
                        <c:v>39</c:v>
                      </c:pt>
                      <c:pt idx="3">
                        <c:v>46</c:v>
                      </c:pt>
                      <c:pt idx="4">
                        <c:v>53</c:v>
                      </c:pt>
                      <c:pt idx="5">
                        <c:v>68</c:v>
                      </c:pt>
                      <c:pt idx="6">
                        <c:v>80</c:v>
                      </c:pt>
                      <c:pt idx="7">
                        <c:v>86</c:v>
                      </c:pt>
                      <c:pt idx="8">
                        <c:v>88</c:v>
                      </c:pt>
                      <c:pt idx="9">
                        <c:v>90</c:v>
                      </c:pt>
                      <c:pt idx="10">
                        <c:v>93</c:v>
                      </c:pt>
                      <c:pt idx="11">
                        <c:v>97</c:v>
                      </c:pt>
                      <c:pt idx="12">
                        <c:v>102</c:v>
                      </c:pt>
                      <c:pt idx="13">
                        <c:v>110</c:v>
                      </c:pt>
                      <c:pt idx="14">
                        <c:v>113</c:v>
                      </c:pt>
                      <c:pt idx="15">
                        <c:v>116</c:v>
                      </c:pt>
                      <c:pt idx="16">
                        <c:v>118</c:v>
                      </c:pt>
                      <c:pt idx="17">
                        <c:v>123</c:v>
                      </c:pt>
                      <c:pt idx="18">
                        <c:v>125</c:v>
                      </c:pt>
                      <c:pt idx="19">
                        <c:v>130</c:v>
                      </c:pt>
                      <c:pt idx="20">
                        <c:v>135</c:v>
                      </c:pt>
                      <c:pt idx="21">
                        <c:v>138</c:v>
                      </c:pt>
                      <c:pt idx="22">
                        <c:v>144</c:v>
                      </c:pt>
                      <c:pt idx="23">
                        <c:v>146</c:v>
                      </c:pt>
                      <c:pt idx="24">
                        <c:v>147</c:v>
                      </c:pt>
                      <c:pt idx="25">
                        <c:v>152</c:v>
                      </c:pt>
                      <c:pt idx="26">
                        <c:v>158</c:v>
                      </c:pt>
                      <c:pt idx="27">
                        <c:v>160</c:v>
                      </c:pt>
                      <c:pt idx="28">
                        <c:v>162</c:v>
                      </c:pt>
                      <c:pt idx="29">
                        <c:v>166</c:v>
                      </c:pt>
                      <c:pt idx="30">
                        <c:v>167</c:v>
                      </c:pt>
                      <c:pt idx="31">
                        <c:v>172</c:v>
                      </c:pt>
                      <c:pt idx="32">
                        <c:v>178</c:v>
                      </c:pt>
                      <c:pt idx="33">
                        <c:v>179</c:v>
                      </c:pt>
                      <c:pt idx="34">
                        <c:v>183</c:v>
                      </c:pt>
                      <c:pt idx="35">
                        <c:v>186</c:v>
                      </c:pt>
                      <c:pt idx="36">
                        <c:v>186</c:v>
                      </c:pt>
                      <c:pt idx="37">
                        <c:v>187</c:v>
                      </c:pt>
                      <c:pt idx="38">
                        <c:v>191</c:v>
                      </c:pt>
                      <c:pt idx="39">
                        <c:v>196</c:v>
                      </c:pt>
                      <c:pt idx="40">
                        <c:v>198</c:v>
                      </c:pt>
                      <c:pt idx="41">
                        <c:v>202</c:v>
                      </c:pt>
                      <c:pt idx="42">
                        <c:v>203</c:v>
                      </c:pt>
                      <c:pt idx="43">
                        <c:v>209</c:v>
                      </c:pt>
                      <c:pt idx="44">
                        <c:v>217</c:v>
                      </c:pt>
                      <c:pt idx="45">
                        <c:v>221</c:v>
                      </c:pt>
                      <c:pt idx="46">
                        <c:v>222</c:v>
                      </c:pt>
                      <c:pt idx="47">
                        <c:v>231</c:v>
                      </c:pt>
                      <c:pt idx="48">
                        <c:v>234</c:v>
                      </c:pt>
                      <c:pt idx="49">
                        <c:v>246</c:v>
                      </c:pt>
                      <c:pt idx="50">
                        <c:v>249</c:v>
                      </c:pt>
                      <c:pt idx="51">
                        <c:v>255</c:v>
                      </c:pt>
                      <c:pt idx="52">
                        <c:v>259</c:v>
                      </c:pt>
                      <c:pt idx="53">
                        <c:v>262</c:v>
                      </c:pt>
                      <c:pt idx="54">
                        <c:v>271</c:v>
                      </c:pt>
                      <c:pt idx="55">
                        <c:v>276</c:v>
                      </c:pt>
                      <c:pt idx="56">
                        <c:v>290</c:v>
                      </c:pt>
                      <c:pt idx="57">
                        <c:v>300</c:v>
                      </c:pt>
                      <c:pt idx="58">
                        <c:v>308</c:v>
                      </c:pt>
                      <c:pt idx="59">
                        <c:v>314</c:v>
                      </c:pt>
                      <c:pt idx="60">
                        <c:v>319</c:v>
                      </c:pt>
                      <c:pt idx="61">
                        <c:v>338</c:v>
                      </c:pt>
                      <c:pt idx="62">
                        <c:v>346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Lake!$C$231:$C$293</c15:sqref>
                        </c15:formulaRef>
                      </c:ext>
                    </c:extLst>
                    <c:numCache>
                      <c:formatCode>General</c:formatCode>
                      <c:ptCount val="63"/>
                      <c:pt idx="0">
                        <c:v>50</c:v>
                      </c:pt>
                      <c:pt idx="1">
                        <c:v>47</c:v>
                      </c:pt>
                      <c:pt idx="2">
                        <c:v>48</c:v>
                      </c:pt>
                      <c:pt idx="3">
                        <c:v>51</c:v>
                      </c:pt>
                      <c:pt idx="4">
                        <c:v>51</c:v>
                      </c:pt>
                      <c:pt idx="5">
                        <c:v>52</c:v>
                      </c:pt>
                      <c:pt idx="6">
                        <c:v>52</c:v>
                      </c:pt>
                      <c:pt idx="7">
                        <c:v>61</c:v>
                      </c:pt>
                      <c:pt idx="8">
                        <c:v>57</c:v>
                      </c:pt>
                      <c:pt idx="9">
                        <c:v>57</c:v>
                      </c:pt>
                      <c:pt idx="10">
                        <c:v>55</c:v>
                      </c:pt>
                      <c:pt idx="11">
                        <c:v>56</c:v>
                      </c:pt>
                      <c:pt idx="12">
                        <c:v>56</c:v>
                      </c:pt>
                      <c:pt idx="13">
                        <c:v>63</c:v>
                      </c:pt>
                      <c:pt idx="14">
                        <c:v>60</c:v>
                      </c:pt>
                      <c:pt idx="15">
                        <c:v>54</c:v>
                      </c:pt>
                      <c:pt idx="16">
                        <c:v>56</c:v>
                      </c:pt>
                      <c:pt idx="17">
                        <c:v>62</c:v>
                      </c:pt>
                      <c:pt idx="18">
                        <c:v>65</c:v>
                      </c:pt>
                      <c:pt idx="19">
                        <c:v>59</c:v>
                      </c:pt>
                      <c:pt idx="20">
                        <c:v>62</c:v>
                      </c:pt>
                      <c:pt idx="21">
                        <c:v>64</c:v>
                      </c:pt>
                      <c:pt idx="22">
                        <c:v>57</c:v>
                      </c:pt>
                      <c:pt idx="23">
                        <c:v>61</c:v>
                      </c:pt>
                      <c:pt idx="24">
                        <c:v>60</c:v>
                      </c:pt>
                      <c:pt idx="25">
                        <c:v>63</c:v>
                      </c:pt>
                      <c:pt idx="26">
                        <c:v>69</c:v>
                      </c:pt>
                      <c:pt idx="27">
                        <c:v>77</c:v>
                      </c:pt>
                      <c:pt idx="28">
                        <c:v>77</c:v>
                      </c:pt>
                      <c:pt idx="29">
                        <c:v>74</c:v>
                      </c:pt>
                      <c:pt idx="30">
                        <c:v>74</c:v>
                      </c:pt>
                      <c:pt idx="31">
                        <c:v>75</c:v>
                      </c:pt>
                      <c:pt idx="32">
                        <c:v>79</c:v>
                      </c:pt>
                      <c:pt idx="33">
                        <c:v>77</c:v>
                      </c:pt>
                      <c:pt idx="34">
                        <c:v>80</c:v>
                      </c:pt>
                      <c:pt idx="35">
                        <c:v>78</c:v>
                      </c:pt>
                      <c:pt idx="36">
                        <c:v>81</c:v>
                      </c:pt>
                      <c:pt idx="37">
                        <c:v>81</c:v>
                      </c:pt>
                      <c:pt idx="38">
                        <c:v>84</c:v>
                      </c:pt>
                      <c:pt idx="39">
                        <c:v>84</c:v>
                      </c:pt>
                      <c:pt idx="40">
                        <c:v>86</c:v>
                      </c:pt>
                      <c:pt idx="41">
                        <c:v>90</c:v>
                      </c:pt>
                      <c:pt idx="42">
                        <c:v>89</c:v>
                      </c:pt>
                      <c:pt idx="43">
                        <c:v>87</c:v>
                      </c:pt>
                      <c:pt idx="44">
                        <c:v>83</c:v>
                      </c:pt>
                      <c:pt idx="45">
                        <c:v>84</c:v>
                      </c:pt>
                      <c:pt idx="46">
                        <c:v>84</c:v>
                      </c:pt>
                      <c:pt idx="47">
                        <c:v>83</c:v>
                      </c:pt>
                      <c:pt idx="48">
                        <c:v>83</c:v>
                      </c:pt>
                      <c:pt idx="49">
                        <c:v>82</c:v>
                      </c:pt>
                      <c:pt idx="50">
                        <c:v>81</c:v>
                      </c:pt>
                      <c:pt idx="51">
                        <c:v>86</c:v>
                      </c:pt>
                      <c:pt idx="52">
                        <c:v>78</c:v>
                      </c:pt>
                      <c:pt idx="53">
                        <c:v>75</c:v>
                      </c:pt>
                      <c:pt idx="54">
                        <c:v>73</c:v>
                      </c:pt>
                      <c:pt idx="55">
                        <c:v>67</c:v>
                      </c:pt>
                      <c:pt idx="56">
                        <c:v>64</c:v>
                      </c:pt>
                      <c:pt idx="57">
                        <c:v>68</c:v>
                      </c:pt>
                      <c:pt idx="58">
                        <c:v>61</c:v>
                      </c:pt>
                      <c:pt idx="59">
                        <c:v>61</c:v>
                      </c:pt>
                      <c:pt idx="60">
                        <c:v>62</c:v>
                      </c:pt>
                      <c:pt idx="61">
                        <c:v>54</c:v>
                      </c:pt>
                      <c:pt idx="62">
                        <c:v>54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DA4-4C53-B580-C59B4949D78E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2021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ash"/>
                  <c:size val="8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Lake!$B$294:$B$331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38"/>
                      <c:pt idx="0">
                        <c:v>10</c:v>
                      </c:pt>
                      <c:pt idx="1">
                        <c:v>22</c:v>
                      </c:pt>
                      <c:pt idx="2">
                        <c:v>30</c:v>
                      </c:pt>
                      <c:pt idx="3">
                        <c:v>39</c:v>
                      </c:pt>
                      <c:pt idx="4">
                        <c:v>51</c:v>
                      </c:pt>
                      <c:pt idx="5">
                        <c:v>62</c:v>
                      </c:pt>
                      <c:pt idx="6">
                        <c:v>65</c:v>
                      </c:pt>
                      <c:pt idx="7">
                        <c:v>72</c:v>
                      </c:pt>
                      <c:pt idx="8">
                        <c:v>79</c:v>
                      </c:pt>
                      <c:pt idx="9">
                        <c:v>89</c:v>
                      </c:pt>
                      <c:pt idx="10">
                        <c:v>94</c:v>
                      </c:pt>
                      <c:pt idx="11">
                        <c:v>96</c:v>
                      </c:pt>
                      <c:pt idx="12">
                        <c:v>104</c:v>
                      </c:pt>
                      <c:pt idx="13">
                        <c:v>107</c:v>
                      </c:pt>
                      <c:pt idx="14">
                        <c:v>110</c:v>
                      </c:pt>
                      <c:pt idx="15">
                        <c:v>116</c:v>
                      </c:pt>
                      <c:pt idx="16">
                        <c:v>117</c:v>
                      </c:pt>
                      <c:pt idx="17">
                        <c:v>131</c:v>
                      </c:pt>
                      <c:pt idx="18">
                        <c:v>142</c:v>
                      </c:pt>
                      <c:pt idx="19">
                        <c:v>143</c:v>
                      </c:pt>
                      <c:pt idx="20">
                        <c:v>156</c:v>
                      </c:pt>
                      <c:pt idx="21">
                        <c:v>164</c:v>
                      </c:pt>
                      <c:pt idx="22">
                        <c:v>166</c:v>
                      </c:pt>
                      <c:pt idx="23">
                        <c:v>184</c:v>
                      </c:pt>
                      <c:pt idx="24">
                        <c:v>187</c:v>
                      </c:pt>
                      <c:pt idx="25">
                        <c:v>192</c:v>
                      </c:pt>
                      <c:pt idx="26">
                        <c:v>202</c:v>
                      </c:pt>
                      <c:pt idx="27">
                        <c:v>247</c:v>
                      </c:pt>
                      <c:pt idx="28">
                        <c:v>253</c:v>
                      </c:pt>
                      <c:pt idx="29">
                        <c:v>260</c:v>
                      </c:pt>
                      <c:pt idx="30">
                        <c:v>260</c:v>
                      </c:pt>
                      <c:pt idx="31">
                        <c:v>275</c:v>
                      </c:pt>
                      <c:pt idx="32">
                        <c:v>282</c:v>
                      </c:pt>
                      <c:pt idx="33">
                        <c:v>311</c:v>
                      </c:pt>
                      <c:pt idx="34">
                        <c:v>324</c:v>
                      </c:pt>
                      <c:pt idx="35">
                        <c:v>337</c:v>
                      </c:pt>
                      <c:pt idx="36">
                        <c:v>357</c:v>
                      </c:pt>
                      <c:pt idx="37">
                        <c:v>364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Lake!$C$294:$C$331</c15:sqref>
                        </c15:formulaRef>
                      </c:ext>
                    </c:extLst>
                    <c:numCache>
                      <c:formatCode>General</c:formatCode>
                      <c:ptCount val="38"/>
                      <c:pt idx="0">
                        <c:v>48</c:v>
                      </c:pt>
                      <c:pt idx="1">
                        <c:v>47</c:v>
                      </c:pt>
                      <c:pt idx="2">
                        <c:v>45</c:v>
                      </c:pt>
                      <c:pt idx="3">
                        <c:v>46</c:v>
                      </c:pt>
                      <c:pt idx="4">
                        <c:v>47</c:v>
                      </c:pt>
                      <c:pt idx="5">
                        <c:v>51</c:v>
                      </c:pt>
                      <c:pt idx="6">
                        <c:v>53</c:v>
                      </c:pt>
                      <c:pt idx="7">
                        <c:v>54</c:v>
                      </c:pt>
                      <c:pt idx="8">
                        <c:v>56</c:v>
                      </c:pt>
                      <c:pt idx="9">
                        <c:v>56</c:v>
                      </c:pt>
                      <c:pt idx="10">
                        <c:v>60</c:v>
                      </c:pt>
                      <c:pt idx="11">
                        <c:v>65</c:v>
                      </c:pt>
                      <c:pt idx="12">
                        <c:v>61</c:v>
                      </c:pt>
                      <c:pt idx="13">
                        <c:v>57</c:v>
                      </c:pt>
                      <c:pt idx="14">
                        <c:v>60</c:v>
                      </c:pt>
                      <c:pt idx="15">
                        <c:v>67</c:v>
                      </c:pt>
                      <c:pt idx="16">
                        <c:v>66</c:v>
                      </c:pt>
                      <c:pt idx="17">
                        <c:v>64</c:v>
                      </c:pt>
                      <c:pt idx="18">
                        <c:v>75</c:v>
                      </c:pt>
                      <c:pt idx="19">
                        <c:v>75</c:v>
                      </c:pt>
                      <c:pt idx="20">
                        <c:v>79</c:v>
                      </c:pt>
                      <c:pt idx="21">
                        <c:v>78</c:v>
                      </c:pt>
                      <c:pt idx="22">
                        <c:v>81</c:v>
                      </c:pt>
                      <c:pt idx="23">
                        <c:v>81</c:v>
                      </c:pt>
                      <c:pt idx="24">
                        <c:v>80</c:v>
                      </c:pt>
                      <c:pt idx="25">
                        <c:v>83</c:v>
                      </c:pt>
                      <c:pt idx="26">
                        <c:v>82</c:v>
                      </c:pt>
                      <c:pt idx="27">
                        <c:v>76</c:v>
                      </c:pt>
                      <c:pt idx="28">
                        <c:v>78</c:v>
                      </c:pt>
                      <c:pt idx="29">
                        <c:v>80</c:v>
                      </c:pt>
                      <c:pt idx="30">
                        <c:v>79</c:v>
                      </c:pt>
                      <c:pt idx="31">
                        <c:v>75</c:v>
                      </c:pt>
                      <c:pt idx="32">
                        <c:v>75</c:v>
                      </c:pt>
                      <c:pt idx="33">
                        <c:v>60</c:v>
                      </c:pt>
                      <c:pt idx="34">
                        <c:v>56</c:v>
                      </c:pt>
                      <c:pt idx="35">
                        <c:v>54</c:v>
                      </c:pt>
                      <c:pt idx="36">
                        <c:v>52</c:v>
                      </c:pt>
                      <c:pt idx="37">
                        <c:v>52.5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7AC-4944-ACB2-FEBB6E111FBE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2022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rgbClr val="FF0000"/>
                    </a:solidFill>
                    <a:ln w="3175">
                      <a:noFill/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Lake!$B$332:$B$388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57"/>
                      <c:pt idx="0">
                        <c:v>5</c:v>
                      </c:pt>
                      <c:pt idx="1">
                        <c:v>8</c:v>
                      </c:pt>
                      <c:pt idx="2">
                        <c:v>12</c:v>
                      </c:pt>
                      <c:pt idx="3">
                        <c:v>26</c:v>
                      </c:pt>
                      <c:pt idx="4">
                        <c:v>42</c:v>
                      </c:pt>
                      <c:pt idx="5">
                        <c:v>42</c:v>
                      </c:pt>
                      <c:pt idx="6">
                        <c:v>52</c:v>
                      </c:pt>
                      <c:pt idx="7">
                        <c:v>60</c:v>
                      </c:pt>
                      <c:pt idx="8">
                        <c:v>62</c:v>
                      </c:pt>
                      <c:pt idx="9">
                        <c:v>70</c:v>
                      </c:pt>
                      <c:pt idx="10">
                        <c:v>73</c:v>
                      </c:pt>
                      <c:pt idx="11">
                        <c:v>83</c:v>
                      </c:pt>
                      <c:pt idx="12">
                        <c:v>86</c:v>
                      </c:pt>
                      <c:pt idx="13">
                        <c:v>91</c:v>
                      </c:pt>
                      <c:pt idx="14">
                        <c:v>92</c:v>
                      </c:pt>
                      <c:pt idx="15">
                        <c:v>105</c:v>
                      </c:pt>
                      <c:pt idx="16">
                        <c:v>113</c:v>
                      </c:pt>
                      <c:pt idx="17">
                        <c:v>114</c:v>
                      </c:pt>
                      <c:pt idx="18">
                        <c:v>114</c:v>
                      </c:pt>
                      <c:pt idx="19">
                        <c:v>123</c:v>
                      </c:pt>
                      <c:pt idx="20">
                        <c:v>125</c:v>
                      </c:pt>
                      <c:pt idx="21">
                        <c:v>130</c:v>
                      </c:pt>
                      <c:pt idx="22">
                        <c:v>137</c:v>
                      </c:pt>
                      <c:pt idx="23">
                        <c:v>137</c:v>
                      </c:pt>
                      <c:pt idx="24">
                        <c:v>140</c:v>
                      </c:pt>
                      <c:pt idx="25">
                        <c:v>140</c:v>
                      </c:pt>
                      <c:pt idx="26">
                        <c:v>150</c:v>
                      </c:pt>
                      <c:pt idx="27">
                        <c:v>153</c:v>
                      </c:pt>
                      <c:pt idx="28">
                        <c:v>156</c:v>
                      </c:pt>
                      <c:pt idx="29">
                        <c:v>164</c:v>
                      </c:pt>
                      <c:pt idx="30">
                        <c:v>170</c:v>
                      </c:pt>
                      <c:pt idx="31">
                        <c:v>182</c:v>
                      </c:pt>
                      <c:pt idx="32">
                        <c:v>185</c:v>
                      </c:pt>
                      <c:pt idx="33">
                        <c:v>187</c:v>
                      </c:pt>
                      <c:pt idx="34">
                        <c:v>187</c:v>
                      </c:pt>
                      <c:pt idx="35">
                        <c:v>193</c:v>
                      </c:pt>
                      <c:pt idx="36">
                        <c:v>198</c:v>
                      </c:pt>
                      <c:pt idx="37">
                        <c:v>202</c:v>
                      </c:pt>
                      <c:pt idx="38">
                        <c:v>205</c:v>
                      </c:pt>
                      <c:pt idx="39">
                        <c:v>215</c:v>
                      </c:pt>
                      <c:pt idx="40">
                        <c:v>218</c:v>
                      </c:pt>
                      <c:pt idx="41">
                        <c:v>243</c:v>
                      </c:pt>
                      <c:pt idx="42">
                        <c:v>246</c:v>
                      </c:pt>
                      <c:pt idx="43">
                        <c:v>250</c:v>
                      </c:pt>
                      <c:pt idx="44">
                        <c:v>256</c:v>
                      </c:pt>
                      <c:pt idx="45">
                        <c:v>259</c:v>
                      </c:pt>
                      <c:pt idx="46">
                        <c:v>262</c:v>
                      </c:pt>
                      <c:pt idx="47">
                        <c:v>264</c:v>
                      </c:pt>
                      <c:pt idx="48">
                        <c:v>267</c:v>
                      </c:pt>
                      <c:pt idx="49">
                        <c:v>274</c:v>
                      </c:pt>
                      <c:pt idx="50">
                        <c:v>276</c:v>
                      </c:pt>
                      <c:pt idx="51">
                        <c:v>293</c:v>
                      </c:pt>
                      <c:pt idx="52">
                        <c:v>311</c:v>
                      </c:pt>
                      <c:pt idx="53">
                        <c:v>321</c:v>
                      </c:pt>
                      <c:pt idx="54">
                        <c:v>346</c:v>
                      </c:pt>
                      <c:pt idx="55">
                        <c:v>355</c:v>
                      </c:pt>
                      <c:pt idx="56">
                        <c:v>363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Lake!$C$332:$C$388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48.5</c:v>
                      </c:pt>
                      <c:pt idx="1">
                        <c:v>46.9</c:v>
                      </c:pt>
                      <c:pt idx="2">
                        <c:v>47.8</c:v>
                      </c:pt>
                      <c:pt idx="3">
                        <c:v>44.2</c:v>
                      </c:pt>
                      <c:pt idx="4">
                        <c:v>42.8</c:v>
                      </c:pt>
                      <c:pt idx="5">
                        <c:v>43.5</c:v>
                      </c:pt>
                      <c:pt idx="6">
                        <c:v>46.7</c:v>
                      </c:pt>
                      <c:pt idx="7">
                        <c:v>50.1</c:v>
                      </c:pt>
                      <c:pt idx="8">
                        <c:v>52.1</c:v>
                      </c:pt>
                      <c:pt idx="9">
                        <c:v>54.6</c:v>
                      </c:pt>
                      <c:pt idx="10">
                        <c:v>52.1</c:v>
                      </c:pt>
                      <c:pt idx="11">
                        <c:v>56.4</c:v>
                      </c:pt>
                      <c:pt idx="12">
                        <c:v>53</c:v>
                      </c:pt>
                      <c:pt idx="13">
                        <c:v>53</c:v>
                      </c:pt>
                      <c:pt idx="14">
                        <c:v>54.3</c:v>
                      </c:pt>
                      <c:pt idx="15">
                        <c:v>57.2</c:v>
                      </c:pt>
                      <c:pt idx="16">
                        <c:v>67.400000000000006</c:v>
                      </c:pt>
                      <c:pt idx="17">
                        <c:v>63.6</c:v>
                      </c:pt>
                      <c:pt idx="18">
                        <c:v>68.5</c:v>
                      </c:pt>
                      <c:pt idx="19">
                        <c:v>74.099999999999994</c:v>
                      </c:pt>
                      <c:pt idx="20">
                        <c:v>75.2</c:v>
                      </c:pt>
                      <c:pt idx="21">
                        <c:v>73</c:v>
                      </c:pt>
                      <c:pt idx="22">
                        <c:v>71.400000000000006</c:v>
                      </c:pt>
                      <c:pt idx="23">
                        <c:v>75.7</c:v>
                      </c:pt>
                      <c:pt idx="24">
                        <c:v>78</c:v>
                      </c:pt>
                      <c:pt idx="25">
                        <c:v>77</c:v>
                      </c:pt>
                      <c:pt idx="26">
                        <c:v>76.599999999999994</c:v>
                      </c:pt>
                      <c:pt idx="27">
                        <c:v>77</c:v>
                      </c:pt>
                      <c:pt idx="28">
                        <c:v>75.2</c:v>
                      </c:pt>
                      <c:pt idx="29">
                        <c:v>79.7</c:v>
                      </c:pt>
                      <c:pt idx="30">
                        <c:v>79.3</c:v>
                      </c:pt>
                      <c:pt idx="31">
                        <c:v>81.3</c:v>
                      </c:pt>
                      <c:pt idx="32">
                        <c:v>81.5</c:v>
                      </c:pt>
                      <c:pt idx="33">
                        <c:v>80.900000000000006</c:v>
                      </c:pt>
                      <c:pt idx="34">
                        <c:v>83.3</c:v>
                      </c:pt>
                      <c:pt idx="35">
                        <c:v>83.4</c:v>
                      </c:pt>
                      <c:pt idx="36">
                        <c:v>84</c:v>
                      </c:pt>
                      <c:pt idx="37">
                        <c:v>84.5</c:v>
                      </c:pt>
                      <c:pt idx="38">
                        <c:v>84.4</c:v>
                      </c:pt>
                      <c:pt idx="39">
                        <c:v>83.1</c:v>
                      </c:pt>
                      <c:pt idx="40">
                        <c:v>83.3</c:v>
                      </c:pt>
                      <c:pt idx="41">
                        <c:v>78.599999999999994</c:v>
                      </c:pt>
                      <c:pt idx="42">
                        <c:v>78.400000000000006</c:v>
                      </c:pt>
                      <c:pt idx="43">
                        <c:v>78.599999999999994</c:v>
                      </c:pt>
                      <c:pt idx="44">
                        <c:v>72.8</c:v>
                      </c:pt>
                      <c:pt idx="45">
                        <c:v>71.8</c:v>
                      </c:pt>
                      <c:pt idx="46">
                        <c:v>72.599999999999994</c:v>
                      </c:pt>
                      <c:pt idx="47">
                        <c:v>73.5</c:v>
                      </c:pt>
                      <c:pt idx="48">
                        <c:v>70.099999999999994</c:v>
                      </c:pt>
                      <c:pt idx="49">
                        <c:v>63.1</c:v>
                      </c:pt>
                      <c:pt idx="50">
                        <c:v>62.6</c:v>
                      </c:pt>
                      <c:pt idx="51">
                        <c:v>59.7</c:v>
                      </c:pt>
                      <c:pt idx="52">
                        <c:v>61.5</c:v>
                      </c:pt>
                      <c:pt idx="53">
                        <c:v>55.9</c:v>
                      </c:pt>
                      <c:pt idx="54">
                        <c:v>52.5</c:v>
                      </c:pt>
                      <c:pt idx="55">
                        <c:v>50.7</c:v>
                      </c:pt>
                      <c:pt idx="56">
                        <c:v>47.1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AC-4944-ACB2-FEBB6E111FBE}"/>
                  </c:ext>
                </c:extLst>
              </c15:ser>
            </c15:filteredScatterSeries>
          </c:ext>
        </c:extLst>
      </c:scatterChart>
      <c:valAx>
        <c:axId val="423361304"/>
        <c:scaling>
          <c:orientation val="minMax"/>
          <c:max val="36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</a:t>
                </a:r>
                <a:r>
                  <a:rPr lang="en-US" baseline="0"/>
                  <a:t> of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57776"/>
        <c:crosses val="autoZero"/>
        <c:crossBetween val="midCat"/>
        <c:majorUnit val="30"/>
      </c:valAx>
      <c:valAx>
        <c:axId val="423357776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Six Foot Deep Water Temp, oF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61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438758023291974"/>
          <c:y val="0.57917825224102037"/>
          <c:w val="0.34718306185295017"/>
          <c:h val="0.25423393305542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05803192703371E-2"/>
          <c:y val="5.0925925925925923E-2"/>
          <c:w val="0.81407705400552066"/>
          <c:h val="0.74350320793234181"/>
        </c:manualLayout>
      </c:layout>
      <c:scatterChart>
        <c:scatterStyle val="lineMarker"/>
        <c:varyColors val="0"/>
        <c:ser>
          <c:idx val="0"/>
          <c:order val="0"/>
          <c:tx>
            <c:v>Ave Air Temp (Nolen Wx)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Lake!$F$728:$F$789</c:f>
            </c:numRef>
          </c:xVal>
          <c:yVal>
            <c:numRef>
              <c:f>Lake!$G$728:$G$789</c:f>
            </c:numRef>
          </c:yVal>
          <c:smooth val="0"/>
          <c:extLst>
            <c:ext xmlns:c16="http://schemas.microsoft.com/office/drawing/2014/chart" uri="{C3380CC4-5D6E-409C-BE32-E72D297353CC}">
              <c16:uniqueId val="{00000000-119A-4CEE-BF5C-C94D9F0A623B}"/>
            </c:ext>
          </c:extLst>
        </c:ser>
        <c:ser>
          <c:idx val="1"/>
          <c:order val="1"/>
          <c:tx>
            <c:v>Water (surface)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Lake!$A$726:$A$790</c:f>
              <c:numCache>
                <c:formatCode>m/d/yyyy\ h:mm</c:formatCode>
                <c:ptCount val="65"/>
                <c:pt idx="0">
                  <c:v>45748.333333333336</c:v>
                </c:pt>
                <c:pt idx="1">
                  <c:v>45748.75</c:v>
                </c:pt>
                <c:pt idx="2">
                  <c:v>45750.6875</c:v>
                </c:pt>
                <c:pt idx="3">
                  <c:v>45751.333333333336</c:v>
                </c:pt>
                <c:pt idx="4">
                  <c:v>45751.75</c:v>
                </c:pt>
                <c:pt idx="5">
                  <c:v>45752.75</c:v>
                </c:pt>
                <c:pt idx="6">
                  <c:v>45753.75</c:v>
                </c:pt>
                <c:pt idx="7">
                  <c:v>45754.333333333336</c:v>
                </c:pt>
                <c:pt idx="8">
                  <c:v>45755.583333333336</c:v>
                </c:pt>
                <c:pt idx="9">
                  <c:v>45756.708333333336</c:v>
                </c:pt>
                <c:pt idx="10">
                  <c:v>45757.416666666664</c:v>
                </c:pt>
                <c:pt idx="11">
                  <c:v>45758.416666666664</c:v>
                </c:pt>
                <c:pt idx="12">
                  <c:v>45758.791666666664</c:v>
                </c:pt>
                <c:pt idx="13">
                  <c:v>45761.333333333336</c:v>
                </c:pt>
                <c:pt idx="14">
                  <c:v>45761.791666666664</c:v>
                </c:pt>
                <c:pt idx="15">
                  <c:v>45763.333333333336</c:v>
                </c:pt>
                <c:pt idx="16">
                  <c:v>45763.708333333336</c:v>
                </c:pt>
                <c:pt idx="17">
                  <c:v>45765.8125</c:v>
                </c:pt>
                <c:pt idx="18">
                  <c:v>45766.291666666664</c:v>
                </c:pt>
                <c:pt idx="19">
                  <c:v>45766.770833333336</c:v>
                </c:pt>
                <c:pt idx="20">
                  <c:v>45767.770833333336</c:v>
                </c:pt>
                <c:pt idx="21">
                  <c:v>45768.333333333336</c:v>
                </c:pt>
                <c:pt idx="22">
                  <c:v>45768.708333333336</c:v>
                </c:pt>
                <c:pt idx="23">
                  <c:v>45769.333333333336</c:v>
                </c:pt>
                <c:pt idx="24">
                  <c:v>45769.75</c:v>
                </c:pt>
                <c:pt idx="25">
                  <c:v>45770.375</c:v>
                </c:pt>
                <c:pt idx="26">
                  <c:v>45770.791666666664</c:v>
                </c:pt>
                <c:pt idx="27">
                  <c:v>45771.291666666664</c:v>
                </c:pt>
                <c:pt idx="28">
                  <c:v>45772.333333333336</c:v>
                </c:pt>
                <c:pt idx="29">
                  <c:v>45772.791666666664</c:v>
                </c:pt>
                <c:pt idx="30">
                  <c:v>45773.333333333336</c:v>
                </c:pt>
                <c:pt idx="31">
                  <c:v>45773.708333333336</c:v>
                </c:pt>
                <c:pt idx="32">
                  <c:v>45775.791666666664</c:v>
                </c:pt>
                <c:pt idx="33">
                  <c:v>45776.708333333336</c:v>
                </c:pt>
                <c:pt idx="34">
                  <c:v>45777.375</c:v>
                </c:pt>
                <c:pt idx="35">
                  <c:v>45777.75</c:v>
                </c:pt>
                <c:pt idx="36">
                  <c:v>45778.291666666664</c:v>
                </c:pt>
                <c:pt idx="37">
                  <c:v>45778.770833333336</c:v>
                </c:pt>
                <c:pt idx="38">
                  <c:v>45779.375</c:v>
                </c:pt>
                <c:pt idx="39">
                  <c:v>45779.75</c:v>
                </c:pt>
                <c:pt idx="40">
                  <c:v>45780.333333333336</c:v>
                </c:pt>
                <c:pt idx="41">
                  <c:v>45780.75</c:v>
                </c:pt>
                <c:pt idx="42">
                  <c:v>45781.333333333336</c:v>
                </c:pt>
                <c:pt idx="43">
                  <c:v>45781.75</c:v>
                </c:pt>
                <c:pt idx="44">
                  <c:v>45782.791666666664</c:v>
                </c:pt>
                <c:pt idx="45">
                  <c:v>45783.666666666664</c:v>
                </c:pt>
                <c:pt idx="46">
                  <c:v>45785.708333333336</c:v>
                </c:pt>
                <c:pt idx="47">
                  <c:v>45787.333333333336</c:v>
                </c:pt>
                <c:pt idx="48">
                  <c:v>45788.791666666664</c:v>
                </c:pt>
                <c:pt idx="49">
                  <c:v>45790.75</c:v>
                </c:pt>
                <c:pt idx="50">
                  <c:v>45791.5</c:v>
                </c:pt>
                <c:pt idx="51">
                  <c:v>45792.375</c:v>
                </c:pt>
                <c:pt idx="52">
                  <c:v>45792.541666666664</c:v>
                </c:pt>
                <c:pt idx="53">
                  <c:v>45793.708333333336</c:v>
                </c:pt>
                <c:pt idx="54">
                  <c:v>45794.375</c:v>
                </c:pt>
                <c:pt idx="55">
                  <c:v>45794.75</c:v>
                </c:pt>
                <c:pt idx="56">
                  <c:v>45799.5</c:v>
                </c:pt>
                <c:pt idx="57">
                  <c:v>45800.458333333336</c:v>
                </c:pt>
                <c:pt idx="58">
                  <c:v>45802.6875</c:v>
                </c:pt>
                <c:pt idx="59">
                  <c:v>45804.333333333336</c:v>
                </c:pt>
                <c:pt idx="60">
                  <c:v>45805.625</c:v>
                </c:pt>
                <c:pt idx="61">
                  <c:v>45807.375</c:v>
                </c:pt>
                <c:pt idx="62">
                  <c:v>45809.333333333336</c:v>
                </c:pt>
                <c:pt idx="63">
                  <c:v>45810.375</c:v>
                </c:pt>
                <c:pt idx="64">
                  <c:v>45810.708333333336</c:v>
                </c:pt>
              </c:numCache>
            </c:numRef>
          </c:xVal>
          <c:yVal>
            <c:numRef>
              <c:f>Lake!$C$726:$C$790</c:f>
              <c:numCache>
                <c:formatCode>General</c:formatCode>
                <c:ptCount val="65"/>
                <c:pt idx="0">
                  <c:v>55</c:v>
                </c:pt>
                <c:pt idx="1">
                  <c:v>59.5</c:v>
                </c:pt>
                <c:pt idx="2">
                  <c:v>64.900000000000006</c:v>
                </c:pt>
                <c:pt idx="3">
                  <c:v>60.8</c:v>
                </c:pt>
                <c:pt idx="4">
                  <c:v>69</c:v>
                </c:pt>
                <c:pt idx="5">
                  <c:v>70.099999999999994</c:v>
                </c:pt>
                <c:pt idx="6">
                  <c:v>64.400000000000006</c:v>
                </c:pt>
                <c:pt idx="7">
                  <c:v>63.3</c:v>
                </c:pt>
                <c:pt idx="8">
                  <c:v>59</c:v>
                </c:pt>
                <c:pt idx="9">
                  <c:v>64</c:v>
                </c:pt>
                <c:pt idx="10">
                  <c:v>57.9</c:v>
                </c:pt>
                <c:pt idx="11">
                  <c:v>57.3</c:v>
                </c:pt>
                <c:pt idx="12">
                  <c:v>57.7</c:v>
                </c:pt>
                <c:pt idx="13">
                  <c:v>56</c:v>
                </c:pt>
                <c:pt idx="14">
                  <c:v>61.5</c:v>
                </c:pt>
                <c:pt idx="15">
                  <c:v>54.3</c:v>
                </c:pt>
                <c:pt idx="16">
                  <c:v>57.9</c:v>
                </c:pt>
                <c:pt idx="17">
                  <c:v>64.400000000000006</c:v>
                </c:pt>
                <c:pt idx="18">
                  <c:v>60.6</c:v>
                </c:pt>
                <c:pt idx="19">
                  <c:v>64</c:v>
                </c:pt>
                <c:pt idx="20">
                  <c:v>66.5</c:v>
                </c:pt>
                <c:pt idx="21">
                  <c:v>63.6</c:v>
                </c:pt>
                <c:pt idx="22">
                  <c:v>68</c:v>
                </c:pt>
                <c:pt idx="23">
                  <c:v>64.5</c:v>
                </c:pt>
                <c:pt idx="24">
                  <c:v>68</c:v>
                </c:pt>
                <c:pt idx="25">
                  <c:v>65.099999999999994</c:v>
                </c:pt>
                <c:pt idx="26">
                  <c:v>70.8</c:v>
                </c:pt>
                <c:pt idx="27">
                  <c:v>67.8</c:v>
                </c:pt>
                <c:pt idx="28">
                  <c:v>67.400000000000006</c:v>
                </c:pt>
                <c:pt idx="29">
                  <c:v>69.8</c:v>
                </c:pt>
                <c:pt idx="30">
                  <c:v>67.8</c:v>
                </c:pt>
                <c:pt idx="31">
                  <c:v>70.7</c:v>
                </c:pt>
                <c:pt idx="32">
                  <c:v>72.099999999999994</c:v>
                </c:pt>
                <c:pt idx="33">
                  <c:v>73.900000000000006</c:v>
                </c:pt>
                <c:pt idx="34">
                  <c:v>69.099999999999994</c:v>
                </c:pt>
                <c:pt idx="35">
                  <c:v>74.8</c:v>
                </c:pt>
                <c:pt idx="36">
                  <c:v>70.3</c:v>
                </c:pt>
                <c:pt idx="37">
                  <c:v>73.2</c:v>
                </c:pt>
                <c:pt idx="38">
                  <c:v>69.900000000000006</c:v>
                </c:pt>
                <c:pt idx="39">
                  <c:v>73.7</c:v>
                </c:pt>
                <c:pt idx="40">
                  <c:v>69.8</c:v>
                </c:pt>
                <c:pt idx="41">
                  <c:v>70.7</c:v>
                </c:pt>
                <c:pt idx="42">
                  <c:v>67.8</c:v>
                </c:pt>
                <c:pt idx="43">
                  <c:v>69.2</c:v>
                </c:pt>
                <c:pt idx="44">
                  <c:v>66.7</c:v>
                </c:pt>
                <c:pt idx="45">
                  <c:v>67.400000000000006</c:v>
                </c:pt>
                <c:pt idx="46">
                  <c:v>71.599999999999994</c:v>
                </c:pt>
                <c:pt idx="47">
                  <c:v>65.099999999999994</c:v>
                </c:pt>
                <c:pt idx="48">
                  <c:v>68</c:v>
                </c:pt>
                <c:pt idx="49">
                  <c:v>69.900000000000006</c:v>
                </c:pt>
                <c:pt idx="50">
                  <c:v>68.900000000000006</c:v>
                </c:pt>
                <c:pt idx="51">
                  <c:v>69.900000000000006</c:v>
                </c:pt>
                <c:pt idx="52">
                  <c:v>74.8</c:v>
                </c:pt>
                <c:pt idx="53">
                  <c:v>75.3</c:v>
                </c:pt>
                <c:pt idx="54">
                  <c:v>67.8</c:v>
                </c:pt>
                <c:pt idx="55">
                  <c:v>69.400000000000006</c:v>
                </c:pt>
                <c:pt idx="56">
                  <c:v>64.099999999999994</c:v>
                </c:pt>
                <c:pt idx="57">
                  <c:v>61.1</c:v>
                </c:pt>
                <c:pt idx="58">
                  <c:v>66.5</c:v>
                </c:pt>
                <c:pt idx="59">
                  <c:v>60.9</c:v>
                </c:pt>
                <c:pt idx="60">
                  <c:v>66</c:v>
                </c:pt>
                <c:pt idx="61">
                  <c:v>63.6</c:v>
                </c:pt>
                <c:pt idx="62">
                  <c:v>61.1</c:v>
                </c:pt>
                <c:pt idx="63">
                  <c:v>61.5</c:v>
                </c:pt>
                <c:pt idx="64">
                  <c:v>66.7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A-4CEE-BF5C-C94D9F0A6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926831"/>
        <c:axId val="1518922031"/>
      </c:scatterChart>
      <c:scatterChart>
        <c:scatterStyle val="lineMarker"/>
        <c:varyColors val="0"/>
        <c:ser>
          <c:idx val="2"/>
          <c:order val="2"/>
          <c:tx>
            <c:v>Daily Rain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Rain!$A$269:$A$293</c:f>
              <c:numCache>
                <c:formatCode>m/d/yyyy\ h:mm</c:formatCode>
                <c:ptCount val="25"/>
                <c:pt idx="0">
                  <c:v>45754.333333333336</c:v>
                </c:pt>
                <c:pt idx="1">
                  <c:v>45757.583333333336</c:v>
                </c:pt>
                <c:pt idx="2">
                  <c:v>45758.333333333336</c:v>
                </c:pt>
                <c:pt idx="3">
                  <c:v>45758.791666666664</c:v>
                </c:pt>
                <c:pt idx="4">
                  <c:v>45762.333333333336</c:v>
                </c:pt>
                <c:pt idx="5">
                  <c:v>45769.333333333336</c:v>
                </c:pt>
                <c:pt idx="6">
                  <c:v>45772.333333333336</c:v>
                </c:pt>
                <c:pt idx="7">
                  <c:v>45773.333333333336</c:v>
                </c:pt>
                <c:pt idx="8">
                  <c:v>45778.333333333336</c:v>
                </c:pt>
                <c:pt idx="9">
                  <c:v>45779.375</c:v>
                </c:pt>
                <c:pt idx="10">
                  <c:v>45780.333333333336</c:v>
                </c:pt>
                <c:pt idx="11">
                  <c:v>45781.333333333336</c:v>
                </c:pt>
                <c:pt idx="12">
                  <c:v>45785.333333333336</c:v>
                </c:pt>
                <c:pt idx="13">
                  <c:v>45789.458333333336</c:v>
                </c:pt>
                <c:pt idx="14">
                  <c:v>45790.375</c:v>
                </c:pt>
                <c:pt idx="15">
                  <c:v>45790.791666666664</c:v>
                </c:pt>
                <c:pt idx="16">
                  <c:v>45791.375</c:v>
                </c:pt>
                <c:pt idx="17">
                  <c:v>45794.375</c:v>
                </c:pt>
                <c:pt idx="18">
                  <c:v>45799.5</c:v>
                </c:pt>
                <c:pt idx="19">
                  <c:v>45803.791666666664</c:v>
                </c:pt>
                <c:pt idx="20">
                  <c:v>45804.333333333336</c:v>
                </c:pt>
                <c:pt idx="21">
                  <c:v>45805.625</c:v>
                </c:pt>
                <c:pt idx="22">
                  <c:v>45807.375</c:v>
                </c:pt>
                <c:pt idx="23">
                  <c:v>45807.833333333336</c:v>
                </c:pt>
                <c:pt idx="24">
                  <c:v>45809.333333333336</c:v>
                </c:pt>
              </c:numCache>
            </c:numRef>
          </c:xVal>
          <c:yVal>
            <c:numRef>
              <c:f>Rain!$B$269:$B$293</c:f>
              <c:numCache>
                <c:formatCode>General</c:formatCode>
                <c:ptCount val="25"/>
                <c:pt idx="0">
                  <c:v>1.48</c:v>
                </c:pt>
                <c:pt idx="1">
                  <c:v>0.36</c:v>
                </c:pt>
                <c:pt idx="2">
                  <c:v>0.36</c:v>
                </c:pt>
                <c:pt idx="3">
                  <c:v>0.23</c:v>
                </c:pt>
                <c:pt idx="4">
                  <c:v>7.0000000000000007E-2</c:v>
                </c:pt>
                <c:pt idx="5">
                  <c:v>0.15</c:v>
                </c:pt>
                <c:pt idx="6">
                  <c:v>0.05</c:v>
                </c:pt>
                <c:pt idx="7">
                  <c:v>0.34</c:v>
                </c:pt>
                <c:pt idx="8">
                  <c:v>0.02</c:v>
                </c:pt>
                <c:pt idx="9">
                  <c:v>0.02</c:v>
                </c:pt>
                <c:pt idx="10">
                  <c:v>0.31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0.25</c:v>
                </c:pt>
                <c:pt idx="14">
                  <c:v>0.56000000000000005</c:v>
                </c:pt>
                <c:pt idx="15">
                  <c:v>0.61</c:v>
                </c:pt>
                <c:pt idx="16">
                  <c:v>0.12</c:v>
                </c:pt>
                <c:pt idx="17">
                  <c:v>0.49</c:v>
                </c:pt>
                <c:pt idx="18">
                  <c:v>1.37</c:v>
                </c:pt>
                <c:pt idx="19">
                  <c:v>0.12</c:v>
                </c:pt>
                <c:pt idx="20">
                  <c:v>0.36</c:v>
                </c:pt>
                <c:pt idx="21">
                  <c:v>0.26</c:v>
                </c:pt>
                <c:pt idx="22">
                  <c:v>0.23</c:v>
                </c:pt>
                <c:pt idx="23">
                  <c:v>0.19</c:v>
                </c:pt>
                <c:pt idx="24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9A-4CEE-BF5C-C94D9F0A6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5354175"/>
        <c:axId val="1545357055"/>
      </c:scatterChart>
      <c:valAx>
        <c:axId val="1518926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8922031"/>
        <c:crosses val="autoZero"/>
        <c:crossBetween val="midCat"/>
      </c:valAx>
      <c:valAx>
        <c:axId val="151892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Temperature, 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8926831"/>
        <c:crosses val="autoZero"/>
        <c:crossBetween val="midCat"/>
      </c:valAx>
      <c:valAx>
        <c:axId val="1545357055"/>
        <c:scaling>
          <c:orientation val="minMax"/>
          <c:max val="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Daily Rain, Inches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354175"/>
        <c:crosses val="max"/>
        <c:crossBetween val="midCat"/>
      </c:valAx>
      <c:valAx>
        <c:axId val="1545354175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15453570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970349393024629"/>
          <c:y val="0.30107863166326171"/>
          <c:w val="0.3371830012445256"/>
          <c:h val="0.13796259213593368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53446</xdr:colOff>
      <xdr:row>5</xdr:row>
      <xdr:rowOff>76200</xdr:rowOff>
    </xdr:from>
    <xdr:to>
      <xdr:col>22</xdr:col>
      <xdr:colOff>31750</xdr:colOff>
      <xdr:row>24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416078</xdr:colOff>
      <xdr:row>6</xdr:row>
      <xdr:rowOff>23471</xdr:rowOff>
    </xdr:from>
    <xdr:to>
      <xdr:col>37</xdr:col>
      <xdr:colOff>136559</xdr:colOff>
      <xdr:row>21</xdr:row>
      <xdr:rowOff>20483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132668</xdr:colOff>
      <xdr:row>15</xdr:row>
      <xdr:rowOff>33336</xdr:rowOff>
    </xdr:from>
    <xdr:to>
      <xdr:col>46</xdr:col>
      <xdr:colOff>180294</xdr:colOff>
      <xdr:row>30</xdr:row>
      <xdr:rowOff>21090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E6F3C5-4E74-4865-9162-BAE2AC16C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278945</xdr:colOff>
      <xdr:row>30</xdr:row>
      <xdr:rowOff>74157</xdr:rowOff>
    </xdr:from>
    <xdr:to>
      <xdr:col>45</xdr:col>
      <xdr:colOff>166686</xdr:colOff>
      <xdr:row>46</xdr:row>
      <xdr:rowOff>142874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B9C07E-B5C0-4891-AE53-92CBD5A30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14962</xdr:colOff>
      <xdr:row>76</xdr:row>
      <xdr:rowOff>153169</xdr:rowOff>
    </xdr:from>
    <xdr:to>
      <xdr:col>21</xdr:col>
      <xdr:colOff>666751</xdr:colOff>
      <xdr:row>95</xdr:row>
      <xdr:rowOff>111991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A3FA2FBC-D606-C1D6-A1D0-1DE0C284F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621099</xdr:colOff>
      <xdr:row>77</xdr:row>
      <xdr:rowOff>13661</xdr:rowOff>
    </xdr:from>
    <xdr:to>
      <xdr:col>31</xdr:col>
      <xdr:colOff>94290</xdr:colOff>
      <xdr:row>95</xdr:row>
      <xdr:rowOff>155286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8DE844D-ACBD-D09C-7432-2AF5EEC39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290079</xdr:colOff>
      <xdr:row>761</xdr:row>
      <xdr:rowOff>57149</xdr:rowOff>
    </xdr:from>
    <xdr:to>
      <xdr:col>35</xdr:col>
      <xdr:colOff>500304</xdr:colOff>
      <xdr:row>780</xdr:row>
      <xdr:rowOff>139507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DB8254A-9612-D70A-83A1-334919082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310090</xdr:colOff>
      <xdr:row>279</xdr:row>
      <xdr:rowOff>91207</xdr:rowOff>
    </xdr:from>
    <xdr:to>
      <xdr:col>22</xdr:col>
      <xdr:colOff>562840</xdr:colOff>
      <xdr:row>284</xdr:row>
      <xdr:rowOff>91592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780673-45A0-82F5-7BB1-CE01733B9C4B}"/>
            </a:ext>
          </a:extLst>
        </xdr:cNvPr>
        <xdr:cNvSpPr txBox="1"/>
      </xdr:nvSpPr>
      <xdr:spPr>
        <a:xfrm>
          <a:off x="11047363" y="51107685"/>
          <a:ext cx="4943091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Test of Hypothesis</a:t>
          </a:r>
          <a:r>
            <a:rPr lang="en-US" sz="1100" baseline="0"/>
            <a:t> that the Water Temperature is equal to a moving average of TRI temperatures + offset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95243</xdr:rowOff>
    </xdr:from>
    <xdr:to>
      <xdr:col>17</xdr:col>
      <xdr:colOff>95322</xdr:colOff>
      <xdr:row>23</xdr:row>
      <xdr:rowOff>66684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7EFE43-F2F2-4A57-85D5-C8927D482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85968"/>
          <a:ext cx="9906072" cy="2143141"/>
        </a:xfrm>
        <a:prstGeom prst="rect">
          <a:avLst/>
        </a:prstGeom>
      </xdr:spPr>
    </xdr:pic>
    <xdr:clientData/>
  </xdr:twoCellAnchor>
  <xdr:twoCellAnchor editAs="oneCell">
    <xdr:from>
      <xdr:col>17</xdr:col>
      <xdr:colOff>300038</xdr:colOff>
      <xdr:row>15</xdr:row>
      <xdr:rowOff>33337</xdr:rowOff>
    </xdr:from>
    <xdr:to>
      <xdr:col>27</xdr:col>
      <xdr:colOff>376286</xdr:colOff>
      <xdr:row>20</xdr:row>
      <xdr:rowOff>100019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95DF7E-ABA0-4F66-A2A6-A686ECCCB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0788" y="2747962"/>
          <a:ext cx="6553248" cy="971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13"/>
  <sheetViews>
    <sheetView tabSelected="1" topLeftCell="A66" zoomScale="99" zoomScaleNormal="99" workbookViewId="0">
      <selection activeCell="S72" sqref="S72"/>
    </sheetView>
  </sheetViews>
  <sheetFormatPr defaultRowHeight="14.25" x14ac:dyDescent="0.45"/>
  <cols>
    <col min="1" max="1" width="16" bestFit="1" customWidth="1"/>
    <col min="2" max="2" width="9.6640625" customWidth="1"/>
    <col min="3" max="3" width="12.3984375" bestFit="1" customWidth="1"/>
    <col min="5" max="5" width="0" hidden="1" customWidth="1"/>
    <col min="6" max="6" width="10.06640625" hidden="1" customWidth="1"/>
    <col min="7" max="10" width="0" hidden="1" customWidth="1"/>
    <col min="12" max="12" width="12.6640625" customWidth="1"/>
    <col min="14" max="14" width="11" customWidth="1"/>
    <col min="17" max="17" width="9.3984375" bestFit="1" customWidth="1"/>
    <col min="18" max="18" width="9.3984375" customWidth="1"/>
    <col min="19" max="19" width="8.59765625" customWidth="1"/>
    <col min="20" max="22" width="9.3984375" customWidth="1"/>
    <col min="32" max="32" width="10.19921875" customWidth="1"/>
  </cols>
  <sheetData>
    <row r="1" spans="1:45" x14ac:dyDescent="0.45">
      <c r="A1" t="s">
        <v>78</v>
      </c>
      <c r="K1" t="s">
        <v>14</v>
      </c>
      <c r="X1" t="s">
        <v>11</v>
      </c>
      <c r="AB1" t="s">
        <v>1</v>
      </c>
      <c r="AF1" t="s">
        <v>13</v>
      </c>
    </row>
    <row r="2" spans="1:45" x14ac:dyDescent="0.45">
      <c r="L2" t="s">
        <v>8</v>
      </c>
      <c r="N2" t="s">
        <v>8</v>
      </c>
      <c r="X2" t="s">
        <v>10</v>
      </c>
      <c r="Y2" t="s">
        <v>9</v>
      </c>
      <c r="AB2" t="s">
        <v>10</v>
      </c>
      <c r="AC2" t="s">
        <v>9</v>
      </c>
    </row>
    <row r="3" spans="1:45" x14ac:dyDescent="0.45">
      <c r="L3" s="4">
        <f>SUM(L5:L1000)</f>
        <v>15329.07209378146</v>
      </c>
      <c r="N3" s="4">
        <f>SUM(N5:N483)</f>
        <v>15312.993770132138</v>
      </c>
      <c r="P3" t="s">
        <v>3</v>
      </c>
      <c r="Q3">
        <v>63.8</v>
      </c>
      <c r="X3">
        <v>1</v>
      </c>
      <c r="Y3" s="3">
        <f>$Q$3+$Q$4*SIN((X3-$Q$5)/365*2*PI())</f>
        <v>47.13756540738575</v>
      </c>
      <c r="AB3">
        <v>1</v>
      </c>
      <c r="AC3" s="3">
        <f>$AJ$3+$AJ$4*SIN((AB3-$AJ$5)/365*2*PI())</f>
        <v>47.310220257473887</v>
      </c>
      <c r="AI3" t="s">
        <v>3</v>
      </c>
      <c r="AJ3">
        <v>60.9</v>
      </c>
    </row>
    <row r="4" spans="1:45" x14ac:dyDescent="0.45">
      <c r="A4" s="1">
        <v>41640</v>
      </c>
      <c r="B4" t="s">
        <v>5</v>
      </c>
      <c r="C4" t="s">
        <v>0</v>
      </c>
      <c r="D4" t="s">
        <v>1</v>
      </c>
      <c r="K4" t="s">
        <v>0</v>
      </c>
      <c r="L4" t="s">
        <v>7</v>
      </c>
      <c r="M4" t="s">
        <v>1</v>
      </c>
      <c r="N4" t="s">
        <v>7</v>
      </c>
      <c r="P4" t="s">
        <v>4</v>
      </c>
      <c r="Q4">
        <v>18.2</v>
      </c>
      <c r="X4">
        <v>10</v>
      </c>
      <c r="Y4" s="3">
        <f t="shared" ref="Y4:Y40" si="0">$Q$3+$Q$4*SIN((X4-$Q$5)/365*2*PI())</f>
        <v>46.207376400796491</v>
      </c>
      <c r="AB4">
        <v>10</v>
      </c>
      <c r="AC4" s="3">
        <f t="shared" ref="AC4:AC40" si="1">$AJ$3+$AJ$4*SIN((AB4-$AJ$5)/365*2*PI())</f>
        <v>46.355151461156247</v>
      </c>
      <c r="AF4" t="s">
        <v>1</v>
      </c>
      <c r="AG4" t="s">
        <v>7</v>
      </c>
      <c r="AI4" t="s">
        <v>4</v>
      </c>
      <c r="AJ4">
        <v>15.4</v>
      </c>
    </row>
    <row r="5" spans="1:45" ht="14.65" thickBot="1" x14ac:dyDescent="0.5">
      <c r="A5" s="1">
        <v>41791</v>
      </c>
      <c r="B5" s="2">
        <f t="shared" ref="B5:B10" si="2">_xlfn.DAYS(A5,A$4)</f>
        <v>151</v>
      </c>
      <c r="C5">
        <v>76</v>
      </c>
      <c r="D5">
        <v>70</v>
      </c>
      <c r="K5" s="4">
        <f t="shared" ref="K5:K21" si="3">$Q$3+$Q$4*SIN((B5-$Q$5)/365*2*PI())</f>
        <v>74.036394608110626</v>
      </c>
      <c r="L5" s="4">
        <f t="shared" ref="L5:L21" si="4">(C5-K5)^2</f>
        <v>3.8557461350570206</v>
      </c>
      <c r="M5" s="4">
        <f>$AJ$3+$AJ$4*SIN((B5-$AJ$5)/365*2*PI())</f>
        <v>68.57319989072235</v>
      </c>
      <c r="N5">
        <f>(D5-M5)^2</f>
        <v>2.0357585518347143</v>
      </c>
      <c r="P5" t="s">
        <v>6</v>
      </c>
      <c r="Q5" s="30">
        <v>116.3</v>
      </c>
      <c r="R5" s="2"/>
      <c r="S5" s="2"/>
      <c r="T5" s="2"/>
      <c r="U5" s="2"/>
      <c r="V5" s="2"/>
      <c r="X5">
        <v>20</v>
      </c>
      <c r="Y5" s="3">
        <f t="shared" si="0"/>
        <v>45.668726564911573</v>
      </c>
      <c r="AB5">
        <v>20</v>
      </c>
      <c r="AC5" s="3">
        <f t="shared" si="1"/>
        <v>45.70331546495467</v>
      </c>
      <c r="AE5" t="s">
        <v>17</v>
      </c>
      <c r="AF5" s="4">
        <f>N3</f>
        <v>15312.993770132138</v>
      </c>
      <c r="AI5" t="s">
        <v>6</v>
      </c>
      <c r="AJ5" s="2">
        <v>120.7</v>
      </c>
    </row>
    <row r="6" spans="1:45" x14ac:dyDescent="0.45">
      <c r="A6" s="1">
        <v>41812</v>
      </c>
      <c r="B6" s="2">
        <f t="shared" si="2"/>
        <v>172</v>
      </c>
      <c r="C6">
        <v>82</v>
      </c>
      <c r="D6">
        <v>69</v>
      </c>
      <c r="K6" s="4">
        <f t="shared" si="3"/>
        <v>78.697077315971754</v>
      </c>
      <c r="L6" s="4">
        <f t="shared" si="4"/>
        <v>10.909298256668354</v>
      </c>
      <c r="M6" s="4">
        <f t="shared" ref="M6:M69" si="5">$AJ$3+$AJ$4*SIN((B6-$AJ$5)/365*2*PI())</f>
        <v>72.799629611913019</v>
      </c>
      <c r="N6">
        <f t="shared" ref="N6:N21" si="6">(D6-M6)^2</f>
        <v>14.437185187726282</v>
      </c>
      <c r="X6">
        <v>30</v>
      </c>
      <c r="Y6" s="3">
        <f t="shared" si="0"/>
        <v>45.666033300521207</v>
      </c>
      <c r="AB6">
        <v>30</v>
      </c>
      <c r="AC6" s="3">
        <f t="shared" si="1"/>
        <v>45.500690218932675</v>
      </c>
      <c r="AP6" s="10"/>
      <c r="AQ6" s="11" t="s">
        <v>59</v>
      </c>
      <c r="AR6" s="11" t="s">
        <v>60</v>
      </c>
      <c r="AS6" s="12" t="s">
        <v>61</v>
      </c>
    </row>
    <row r="7" spans="1:45" ht="14.65" thickBot="1" x14ac:dyDescent="0.5">
      <c r="A7" s="1">
        <v>41902</v>
      </c>
      <c r="B7" s="2">
        <f t="shared" si="2"/>
        <v>262</v>
      </c>
      <c r="C7">
        <v>73</v>
      </c>
      <c r="D7">
        <v>68</v>
      </c>
      <c r="K7" s="4">
        <f t="shared" si="3"/>
        <v>74.573587759071529</v>
      </c>
      <c r="L7" s="4">
        <f t="shared" si="4"/>
        <v>2.4761784354997567</v>
      </c>
      <c r="M7" s="4">
        <f t="shared" si="5"/>
        <v>70.92918952199156</v>
      </c>
      <c r="N7">
        <f t="shared" si="6"/>
        <v>8.5801512557451449</v>
      </c>
      <c r="X7">
        <v>40</v>
      </c>
      <c r="Y7" s="3">
        <f t="shared" si="0"/>
        <v>46.199376219945748</v>
      </c>
      <c r="AB7">
        <v>40</v>
      </c>
      <c r="AC7" s="3">
        <f t="shared" si="1"/>
        <v>45.75326528209974</v>
      </c>
      <c r="AP7" s="13" t="s">
        <v>57</v>
      </c>
      <c r="AQ7" s="14" t="s">
        <v>58</v>
      </c>
      <c r="AR7" s="14" t="s">
        <v>58</v>
      </c>
      <c r="AS7" s="15" t="s">
        <v>62</v>
      </c>
    </row>
    <row r="8" spans="1:45" x14ac:dyDescent="0.45">
      <c r="A8" s="1">
        <v>41907</v>
      </c>
      <c r="B8" s="2">
        <f t="shared" si="2"/>
        <v>267</v>
      </c>
      <c r="C8">
        <v>73</v>
      </c>
      <c r="D8">
        <v>68</v>
      </c>
      <c r="K8" s="4">
        <f t="shared" si="3"/>
        <v>73.272716770800599</v>
      </c>
      <c r="L8" s="4">
        <f t="shared" si="4"/>
        <v>7.4374437075906616E-2</v>
      </c>
      <c r="M8" s="4">
        <f t="shared" si="5"/>
        <v>69.887431641559388</v>
      </c>
      <c r="N8">
        <f t="shared" si="6"/>
        <v>3.5623982015595668</v>
      </c>
      <c r="X8">
        <v>50</v>
      </c>
      <c r="Y8" s="3">
        <f t="shared" si="0"/>
        <v>47.25298982036216</v>
      </c>
      <c r="AB8">
        <v>50</v>
      </c>
      <c r="AC8" s="3">
        <f t="shared" si="1"/>
        <v>46.453574589516471</v>
      </c>
      <c r="AP8" s="16">
        <v>2015</v>
      </c>
      <c r="AQ8" s="17">
        <f>AVERAGE(C31:C35)</f>
        <v>81.2</v>
      </c>
      <c r="AR8" s="17">
        <f>AVERAGE(D31:D35)</f>
        <v>77.8</v>
      </c>
      <c r="AS8" s="18">
        <v>76.5</v>
      </c>
    </row>
    <row r="9" spans="1:45" x14ac:dyDescent="0.45">
      <c r="A9" s="1">
        <v>41916</v>
      </c>
      <c r="B9" s="2">
        <f t="shared" si="2"/>
        <v>276</v>
      </c>
      <c r="C9">
        <v>68</v>
      </c>
      <c r="D9">
        <v>68</v>
      </c>
      <c r="K9" s="4">
        <f t="shared" si="3"/>
        <v>70.761220181299578</v>
      </c>
      <c r="L9" s="4">
        <f t="shared" si="4"/>
        <v>7.6243368896160737</v>
      </c>
      <c r="M9" s="4">
        <f t="shared" si="5"/>
        <v>67.850086205029825</v>
      </c>
      <c r="N9">
        <f t="shared" si="6"/>
        <v>2.2474145922359596E-2</v>
      </c>
      <c r="X9">
        <v>60</v>
      </c>
      <c r="Y9" s="3">
        <f t="shared" si="0"/>
        <v>48.795729508701434</v>
      </c>
      <c r="AB9">
        <v>60</v>
      </c>
      <c r="AC9" s="3">
        <f t="shared" si="1"/>
        <v>47.580917147580166</v>
      </c>
      <c r="AP9" s="19">
        <v>2016</v>
      </c>
      <c r="AQ9" s="9">
        <f>AVERAGE(C74)</f>
        <v>84</v>
      </c>
      <c r="AR9" s="9">
        <f>AVERAGE(D74)</f>
        <v>80</v>
      </c>
      <c r="AS9" s="20">
        <v>78.599999999999994</v>
      </c>
    </row>
    <row r="10" spans="1:45" x14ac:dyDescent="0.45">
      <c r="A10" s="1">
        <v>41980</v>
      </c>
      <c r="B10" s="2">
        <f t="shared" si="2"/>
        <v>340</v>
      </c>
      <c r="C10">
        <v>50</v>
      </c>
      <c r="D10">
        <v>49</v>
      </c>
      <c r="K10" s="4">
        <f t="shared" si="3"/>
        <v>51.947321474009982</v>
      </c>
      <c r="L10" s="4">
        <f t="shared" si="4"/>
        <v>3.7920609231404092</v>
      </c>
      <c r="M10" s="4">
        <f t="shared" si="5"/>
        <v>51.783887280785628</v>
      </c>
      <c r="N10">
        <f t="shared" si="6"/>
        <v>7.7500283921199964</v>
      </c>
      <c r="X10">
        <v>70</v>
      </c>
      <c r="Y10" s="3">
        <f t="shared" si="0"/>
        <v>50.781992229169866</v>
      </c>
      <c r="AB10">
        <v>70</v>
      </c>
      <c r="AC10" s="3">
        <f t="shared" si="1"/>
        <v>49.101968950975753</v>
      </c>
      <c r="AP10" s="19">
        <v>2017</v>
      </c>
      <c r="AQ10" s="9">
        <f>AVERAGE(C106:C116)</f>
        <v>81.36363636363636</v>
      </c>
      <c r="AR10" s="9">
        <f>AVERAGE(D106:D116)</f>
        <v>77.63636363636364</v>
      </c>
      <c r="AS10" s="20">
        <v>76.599999999999994</v>
      </c>
    </row>
    <row r="11" spans="1:45" x14ac:dyDescent="0.45">
      <c r="A11" s="1">
        <v>42060</v>
      </c>
      <c r="B11" s="2">
        <f t="shared" ref="B11:B57" si="7">_xlfn.DAYS(A11,A$4)-365</f>
        <v>55</v>
      </c>
      <c r="C11">
        <v>40</v>
      </c>
      <c r="D11">
        <v>39</v>
      </c>
      <c r="E11" t="s">
        <v>2</v>
      </c>
      <c r="K11" s="4">
        <f t="shared" si="3"/>
        <v>47.965744018848937</v>
      </c>
      <c r="L11" s="4">
        <f t="shared" si="4"/>
        <v>63.453077773827623</v>
      </c>
      <c r="M11" s="4">
        <f t="shared" si="5"/>
        <v>46.965663392023295</v>
      </c>
      <c r="N11">
        <f t="shared" si="6"/>
        <v>63.451793275020066</v>
      </c>
      <c r="X11">
        <v>80</v>
      </c>
      <c r="Y11" s="3">
        <f t="shared" si="0"/>
        <v>53.153064479841582</v>
      </c>
      <c r="AB11">
        <v>80</v>
      </c>
      <c r="AC11" s="3">
        <f t="shared" si="1"/>
        <v>50.971768033157858</v>
      </c>
      <c r="AP11" s="19">
        <v>2018</v>
      </c>
      <c r="AQ11" s="9">
        <f>AVERAGE(C154:C158)</f>
        <v>83.4</v>
      </c>
      <c r="AR11" s="9">
        <f>AVERAGE(D154:D158)</f>
        <v>80.599999999999994</v>
      </c>
      <c r="AS11" s="20">
        <v>77</v>
      </c>
    </row>
    <row r="12" spans="1:45" x14ac:dyDescent="0.45">
      <c r="A12" s="1">
        <v>42098</v>
      </c>
      <c r="B12" s="2">
        <f t="shared" si="7"/>
        <v>93</v>
      </c>
      <c r="C12">
        <v>54</v>
      </c>
      <c r="D12">
        <v>53</v>
      </c>
      <c r="K12" s="4">
        <f t="shared" si="3"/>
        <v>56.694301498323753</v>
      </c>
      <c r="L12" s="4">
        <f t="shared" si="4"/>
        <v>7.2592605638696215</v>
      </c>
      <c r="M12" s="4">
        <f t="shared" si="5"/>
        <v>53.831889578973929</v>
      </c>
      <c r="N12">
        <f t="shared" si="6"/>
        <v>0.69204027160542037</v>
      </c>
      <c r="X12">
        <v>90</v>
      </c>
      <c r="Y12" s="3">
        <f t="shared" si="0"/>
        <v>55.838857871239398</v>
      </c>
      <c r="AB12">
        <v>90</v>
      </c>
      <c r="AC12" s="3">
        <f t="shared" si="1"/>
        <v>53.135043532481959</v>
      </c>
      <c r="AP12" s="19">
        <v>2019</v>
      </c>
      <c r="AQ12" s="9">
        <f>AVERAGE(C202:C209)</f>
        <v>83.5</v>
      </c>
      <c r="AR12" s="9">
        <f>AVERAGE(D202:D209)</f>
        <v>74</v>
      </c>
      <c r="AS12" s="20">
        <v>76.7</v>
      </c>
    </row>
    <row r="13" spans="1:45" ht="14.65" thickBot="1" x14ac:dyDescent="0.5">
      <c r="A13" s="1">
        <v>42105</v>
      </c>
      <c r="B13" s="2">
        <f t="shared" si="7"/>
        <v>100</v>
      </c>
      <c r="C13">
        <v>58</v>
      </c>
      <c r="D13">
        <v>55</v>
      </c>
      <c r="K13" s="4">
        <f t="shared" si="3"/>
        <v>58.759980924163031</v>
      </c>
      <c r="L13" s="4">
        <f t="shared" si="4"/>
        <v>0.57757100509169479</v>
      </c>
      <c r="M13" s="4">
        <f t="shared" si="5"/>
        <v>55.52784948707356</v>
      </c>
      <c r="N13">
        <f t="shared" si="6"/>
        <v>0.27862508100382033</v>
      </c>
      <c r="X13">
        <v>100</v>
      </c>
      <c r="Y13" s="3">
        <f t="shared" si="0"/>
        <v>58.759980924163031</v>
      </c>
      <c r="AB13">
        <v>100</v>
      </c>
      <c r="AC13" s="3">
        <f t="shared" si="1"/>
        <v>55.52784948707356</v>
      </c>
      <c r="AP13" s="21">
        <v>2020</v>
      </c>
      <c r="AQ13" s="22">
        <f>AVERAGE(C265:C274)</f>
        <v>84</v>
      </c>
      <c r="AR13" s="22">
        <f>AVERAGE(D265:D274)</f>
        <v>78.599999999999994</v>
      </c>
      <c r="AS13" s="23">
        <v>78</v>
      </c>
    </row>
    <row r="14" spans="1:45" x14ac:dyDescent="0.45">
      <c r="A14" s="1">
        <v>42119</v>
      </c>
      <c r="B14" s="2">
        <f t="shared" si="7"/>
        <v>114</v>
      </c>
      <c r="C14">
        <v>56</v>
      </c>
      <c r="D14">
        <v>55</v>
      </c>
      <c r="E14" t="s">
        <v>12</v>
      </c>
      <c r="K14" s="4">
        <f t="shared" si="3"/>
        <v>63.079601571508285</v>
      </c>
      <c r="L14" s="4">
        <f t="shared" si="4"/>
        <v>50.120758411302575</v>
      </c>
      <c r="M14" s="4">
        <f t="shared" si="5"/>
        <v>59.127773384749524</v>
      </c>
      <c r="N14">
        <f t="shared" si="6"/>
        <v>17.038513115846545</v>
      </c>
      <c r="X14">
        <v>110</v>
      </c>
      <c r="Y14" s="3">
        <f t="shared" si="0"/>
        <v>61.830085864863236</v>
      </c>
      <c r="AB14">
        <v>110</v>
      </c>
      <c r="AC14" s="3">
        <f t="shared" si="1"/>
        <v>58.079455063808012</v>
      </c>
    </row>
    <row r="15" spans="1:45" x14ac:dyDescent="0.45">
      <c r="A15" s="1">
        <v>42120</v>
      </c>
      <c r="B15" s="2">
        <f t="shared" si="7"/>
        <v>115</v>
      </c>
      <c r="C15">
        <v>59</v>
      </c>
      <c r="D15">
        <v>55</v>
      </c>
      <c r="K15" s="4">
        <f t="shared" si="3"/>
        <v>63.392745872292458</v>
      </c>
      <c r="L15" s="4">
        <f t="shared" si="4"/>
        <v>19.296216298542433</v>
      </c>
      <c r="M15" s="4">
        <f t="shared" si="5"/>
        <v>59.391360485653038</v>
      </c>
      <c r="N15">
        <f t="shared" si="6"/>
        <v>19.284046914954889</v>
      </c>
      <c r="X15">
        <v>120</v>
      </c>
      <c r="Y15" s="3">
        <f t="shared" si="0"/>
        <v>64.95842104679754</v>
      </c>
      <c r="AB15">
        <v>120</v>
      </c>
      <c r="AC15" s="3">
        <f t="shared" si="1"/>
        <v>60.714435346635767</v>
      </c>
      <c r="AO15" s="24" t="s">
        <v>63</v>
      </c>
    </row>
    <row r="16" spans="1:45" x14ac:dyDescent="0.45">
      <c r="A16" s="1">
        <v>42126</v>
      </c>
      <c r="B16" s="2">
        <f t="shared" si="7"/>
        <v>121</v>
      </c>
      <c r="C16">
        <v>62</v>
      </c>
      <c r="D16">
        <v>57</v>
      </c>
      <c r="K16" s="4">
        <f t="shared" si="3"/>
        <v>65.270897256631912</v>
      </c>
      <c r="L16" s="4">
        <f t="shared" si="4"/>
        <v>10.698768863442167</v>
      </c>
      <c r="M16" s="4">
        <f t="shared" si="5"/>
        <v>60.979529279699747</v>
      </c>
      <c r="N16">
        <f t="shared" si="6"/>
        <v>15.836653287987589</v>
      </c>
      <c r="X16">
        <v>130</v>
      </c>
      <c r="Y16" s="3">
        <f t="shared" si="0"/>
        <v>68.05251354992545</v>
      </c>
      <c r="AB16">
        <v>130</v>
      </c>
      <c r="AC16" s="3">
        <f t="shared" si="1"/>
        <v>63.354900880996667</v>
      </c>
    </row>
    <row r="17" spans="1:29" x14ac:dyDescent="0.45">
      <c r="A17" s="1">
        <v>42127</v>
      </c>
      <c r="B17" s="2">
        <f t="shared" si="7"/>
        <v>122</v>
      </c>
      <c r="C17">
        <v>64</v>
      </c>
      <c r="D17">
        <v>59</v>
      </c>
      <c r="E17" t="s">
        <v>15</v>
      </c>
      <c r="K17" s="4">
        <f t="shared" si="3"/>
        <v>65.582937607864579</v>
      </c>
      <c r="L17" s="4">
        <f t="shared" si="4"/>
        <v>2.505691470392037</v>
      </c>
      <c r="M17" s="4">
        <f t="shared" si="5"/>
        <v>61.244599646521763</v>
      </c>
      <c r="N17">
        <f t="shared" si="6"/>
        <v>5.0382275731656243</v>
      </c>
      <c r="X17">
        <v>140</v>
      </c>
      <c r="Y17" s="3">
        <f t="shared" si="0"/>
        <v>71.020902660480743</v>
      </c>
      <c r="AB17">
        <v>140</v>
      </c>
      <c r="AC17" s="3">
        <f t="shared" si="1"/>
        <v>65.922800069466405</v>
      </c>
    </row>
    <row r="18" spans="1:29" x14ac:dyDescent="0.45">
      <c r="A18" s="1">
        <v>42133</v>
      </c>
      <c r="B18" s="2">
        <f t="shared" si="7"/>
        <v>128</v>
      </c>
      <c r="C18">
        <v>75</v>
      </c>
      <c r="D18">
        <v>65</v>
      </c>
      <c r="E18" t="s">
        <v>16</v>
      </c>
      <c r="K18" s="4">
        <f t="shared" si="3"/>
        <v>67.440861173267578</v>
      </c>
      <c r="L18" s="4">
        <f t="shared" si="4"/>
        <v>57.140579801813615</v>
      </c>
      <c r="M18" s="4">
        <f t="shared" si="5"/>
        <v>62.830131796890285</v>
      </c>
      <c r="N18">
        <f t="shared" si="6"/>
        <v>4.7083280188665828</v>
      </c>
      <c r="X18">
        <v>150</v>
      </c>
      <c r="Y18" s="3">
        <f t="shared" si="0"/>
        <v>73.775843430142473</v>
      </c>
      <c r="AB18">
        <v>150</v>
      </c>
      <c r="AC18" s="3">
        <f t="shared" si="1"/>
        <v>68.342226360311415</v>
      </c>
    </row>
    <row r="19" spans="1:29" x14ac:dyDescent="0.45">
      <c r="A19" s="1">
        <v>42141</v>
      </c>
      <c r="B19" s="2">
        <f t="shared" si="7"/>
        <v>136</v>
      </c>
      <c r="C19">
        <v>75</v>
      </c>
      <c r="D19">
        <v>75</v>
      </c>
      <c r="K19" s="4">
        <f t="shared" si="3"/>
        <v>69.85436124486192</v>
      </c>
      <c r="L19" s="4">
        <f t="shared" si="4"/>
        <v>26.477598198378971</v>
      </c>
      <c r="M19" s="4">
        <f t="shared" si="5"/>
        <v>64.909281016788441</v>
      </c>
      <c r="N19">
        <f t="shared" si="6"/>
        <v>101.82260959814612</v>
      </c>
      <c r="X19">
        <v>160</v>
      </c>
      <c r="Y19" s="3">
        <f t="shared" si="0"/>
        <v>76.235900397972685</v>
      </c>
      <c r="AB19">
        <v>160</v>
      </c>
      <c r="AC19" s="3">
        <f t="shared" si="1"/>
        <v>70.541662028951151</v>
      </c>
    </row>
    <row r="20" spans="1:29" x14ac:dyDescent="0.45">
      <c r="A20" s="1">
        <v>42146</v>
      </c>
      <c r="B20" s="2">
        <f t="shared" si="7"/>
        <v>141</v>
      </c>
      <c r="C20">
        <v>72</v>
      </c>
      <c r="D20">
        <v>69</v>
      </c>
      <c r="K20" s="4">
        <f t="shared" si="3"/>
        <v>71.307403321558596</v>
      </c>
      <c r="L20" s="4">
        <f t="shared" si="4"/>
        <v>0.47969015898806611</v>
      </c>
      <c r="M20" s="4">
        <f t="shared" si="5"/>
        <v>66.172645629806084</v>
      </c>
      <c r="N20">
        <f t="shared" si="6"/>
        <v>7.9939327346546358</v>
      </c>
      <c r="X20">
        <v>170</v>
      </c>
      <c r="Y20" s="3">
        <f t="shared" si="0"/>
        <v>78.328354805254307</v>
      </c>
      <c r="AB20">
        <v>170</v>
      </c>
      <c r="AC20" s="3">
        <f t="shared" si="1"/>
        <v>72.456092226626794</v>
      </c>
    </row>
    <row r="21" spans="1:29" x14ac:dyDescent="0.45">
      <c r="A21" s="1">
        <v>42154</v>
      </c>
      <c r="B21" s="2">
        <f t="shared" si="7"/>
        <v>149</v>
      </c>
      <c r="C21">
        <v>81</v>
      </c>
      <c r="D21">
        <v>77</v>
      </c>
      <c r="K21" s="4">
        <f t="shared" si="3"/>
        <v>73.51233619446964</v>
      </c>
      <c r="L21" s="4">
        <f t="shared" si="4"/>
        <v>56.065109264649394</v>
      </c>
      <c r="M21" s="4">
        <f t="shared" si="5"/>
        <v>68.109047537613506</v>
      </c>
      <c r="N21">
        <f t="shared" si="6"/>
        <v>79.049035688416467</v>
      </c>
      <c r="X21">
        <v>180</v>
      </c>
      <c r="Y21" s="3">
        <f t="shared" si="0"/>
        <v>79.991354146472446</v>
      </c>
      <c r="AB21">
        <v>180</v>
      </c>
      <c r="AC21" s="3">
        <f t="shared" si="1"/>
        <v>74.028926805449132</v>
      </c>
    </row>
    <row r="22" spans="1:29" x14ac:dyDescent="0.45">
      <c r="A22" s="1">
        <v>42158</v>
      </c>
      <c r="B22" s="2">
        <f t="shared" si="7"/>
        <v>153</v>
      </c>
      <c r="C22">
        <v>75</v>
      </c>
      <c r="D22">
        <v>75</v>
      </c>
      <c r="E22" t="s">
        <v>18</v>
      </c>
      <c r="K22" s="4">
        <f>IF(B22&gt;0,$Q$3+$Q$4*SIN((B22-$Q$5)/365*2*PI()),0)</f>
        <v>74.548320862005895</v>
      </c>
      <c r="L22" s="4">
        <f t="shared" ref="L22:L86" si="8">(C22-K22)^2</f>
        <v>0.20401404369909812</v>
      </c>
      <c r="M22" s="4">
        <f t="shared" si="5"/>
        <v>69.028257978672528</v>
      </c>
      <c r="N22">
        <f>IF(B22&gt;0,(D22-M22)^2,0)</f>
        <v>35.661702769288325</v>
      </c>
      <c r="X22">
        <v>190</v>
      </c>
      <c r="Y22" s="3">
        <f t="shared" si="0"/>
        <v>81.175740516171246</v>
      </c>
      <c r="AB22">
        <v>190</v>
      </c>
      <c r="AC22" s="3">
        <f t="shared" si="1"/>
        <v>75.213673111087388</v>
      </c>
    </row>
    <row r="23" spans="1:29" x14ac:dyDescent="0.45">
      <c r="A23" s="1">
        <v>42161</v>
      </c>
      <c r="B23" s="2">
        <f t="shared" si="7"/>
        <v>156</v>
      </c>
      <c r="C23">
        <v>79</v>
      </c>
      <c r="D23">
        <v>77</v>
      </c>
      <c r="K23" s="4">
        <f t="shared" ref="K23:K86" si="9">IF(B23&gt;0,$Q$3+$Q$4*SIN((B23-$Q$5)/365*2*PI()),0)</f>
        <v>75.292139321270383</v>
      </c>
      <c r="L23" s="4">
        <f t="shared" si="8"/>
        <v>13.748230812869254</v>
      </c>
      <c r="M23" s="4">
        <f t="shared" si="5"/>
        <v>69.692616674753197</v>
      </c>
      <c r="N23">
        <f t="shared" ref="N23:N86" si="10">IF(B23&gt;0,(D23-M23)^2,0)</f>
        <v>53.397851062095029</v>
      </c>
      <c r="X23">
        <v>200</v>
      </c>
      <c r="Y23" s="3">
        <f t="shared" si="0"/>
        <v>81.846503706143238</v>
      </c>
      <c r="AB23">
        <v>200</v>
      </c>
      <c r="AC23" s="3">
        <f t="shared" si="1"/>
        <v>75.975310295704631</v>
      </c>
    </row>
    <row r="24" spans="1:29" x14ac:dyDescent="0.45">
      <c r="A24" s="1">
        <v>42162</v>
      </c>
      <c r="B24" s="2">
        <f t="shared" si="7"/>
        <v>157</v>
      </c>
      <c r="C24">
        <v>81</v>
      </c>
      <c r="D24">
        <v>77</v>
      </c>
      <c r="K24" s="4">
        <f t="shared" si="9"/>
        <v>75.533365051722527</v>
      </c>
      <c r="L24" s="4">
        <f t="shared" si="8"/>
        <v>29.884097657728656</v>
      </c>
      <c r="M24" s="4">
        <f t="shared" si="5"/>
        <v>69.908945440134048</v>
      </c>
      <c r="N24">
        <f t="shared" si="10"/>
        <v>50.283054770995719</v>
      </c>
      <c r="X24">
        <v>210</v>
      </c>
      <c r="Y24" s="3">
        <f t="shared" si="0"/>
        <v>81.983816099708918</v>
      </c>
      <c r="AB24">
        <v>210</v>
      </c>
      <c r="AC24" s="3">
        <f t="shared" si="1"/>
        <v>76.291324526742315</v>
      </c>
    </row>
    <row r="25" spans="1:29" x14ac:dyDescent="0.45">
      <c r="A25" s="1">
        <v>42167</v>
      </c>
      <c r="B25" s="2">
        <f t="shared" si="7"/>
        <v>162</v>
      </c>
      <c r="C25">
        <v>83</v>
      </c>
      <c r="D25">
        <v>79</v>
      </c>
      <c r="E25" t="s">
        <v>19</v>
      </c>
      <c r="K25" s="4">
        <f t="shared" si="9"/>
        <v>76.685947852308416</v>
      </c>
      <c r="L25" s="4">
        <f t="shared" si="8"/>
        <v>39.8672545237687</v>
      </c>
      <c r="M25" s="4">
        <f t="shared" si="5"/>
        <v>70.949292113777531</v>
      </c>
      <c r="N25">
        <f t="shared" si="10"/>
        <v>64.813897469284655</v>
      </c>
      <c r="X25">
        <v>220</v>
      </c>
      <c r="Y25" s="3">
        <f t="shared" si="0"/>
        <v>81.583618771832349</v>
      </c>
      <c r="AB25">
        <v>220</v>
      </c>
      <c r="AC25" s="3">
        <f t="shared" si="1"/>
        <v>76.15237449100384</v>
      </c>
    </row>
    <row r="26" spans="1:29" x14ac:dyDescent="0.45">
      <c r="A26" s="1">
        <v>42168</v>
      </c>
      <c r="B26" s="2">
        <f t="shared" si="7"/>
        <v>163</v>
      </c>
      <c r="C26">
        <v>82</v>
      </c>
      <c r="D26">
        <v>81</v>
      </c>
      <c r="K26" s="4">
        <f t="shared" si="9"/>
        <v>76.905277064525436</v>
      </c>
      <c r="L26" s="4">
        <f t="shared" si="8"/>
        <v>25.956201789250564</v>
      </c>
      <c r="M26" s="4">
        <f t="shared" si="5"/>
        <v>71.148670404230216</v>
      </c>
      <c r="N26">
        <f t="shared" si="10"/>
        <v>97.048694804489642</v>
      </c>
      <c r="X26">
        <v>230</v>
      </c>
      <c r="Y26" s="3">
        <f t="shared" si="0"/>
        <v>80.657741470078591</v>
      </c>
      <c r="AB26">
        <v>230</v>
      </c>
      <c r="AC26" s="3">
        <f t="shared" si="1"/>
        <v>75.562567521878137</v>
      </c>
    </row>
    <row r="27" spans="1:29" x14ac:dyDescent="0.45">
      <c r="A27" s="1">
        <v>42169</v>
      </c>
      <c r="B27" s="2">
        <f t="shared" si="7"/>
        <v>164</v>
      </c>
      <c r="C27">
        <v>79</v>
      </c>
      <c r="D27">
        <v>79</v>
      </c>
      <c r="E27" s="5">
        <v>0.33333333333333331</v>
      </c>
      <c r="K27" s="4">
        <f t="shared" si="9"/>
        <v>77.120722900313183</v>
      </c>
      <c r="L27" s="4">
        <f t="shared" si="8"/>
        <v>3.5316824174072949</v>
      </c>
      <c r="M27" s="4">
        <f t="shared" si="5"/>
        <v>71.345011792457697</v>
      </c>
      <c r="N27">
        <f t="shared" si="10"/>
        <v>58.598844457611719</v>
      </c>
      <c r="Q27" t="s">
        <v>33</v>
      </c>
      <c r="X27">
        <v>240</v>
      </c>
      <c r="Y27" s="3">
        <f t="shared" si="0"/>
        <v>79.233552929801448</v>
      </c>
      <c r="AB27">
        <v>240</v>
      </c>
      <c r="AC27" s="3">
        <f t="shared" si="1"/>
        <v>74.539338187441601</v>
      </c>
    </row>
    <row r="28" spans="1:29" x14ac:dyDescent="0.45">
      <c r="A28" s="1">
        <v>42175</v>
      </c>
      <c r="B28" s="2">
        <f t="shared" si="7"/>
        <v>170</v>
      </c>
      <c r="C28">
        <v>81</v>
      </c>
      <c r="D28">
        <v>81</v>
      </c>
      <c r="K28" s="4">
        <f t="shared" si="9"/>
        <v>78.328354805254307</v>
      </c>
      <c r="L28" s="4">
        <f t="shared" si="8"/>
        <v>7.137688046607753</v>
      </c>
      <c r="M28" s="4">
        <f t="shared" si="5"/>
        <v>72.456092226626794</v>
      </c>
      <c r="N28">
        <f t="shared" si="10"/>
        <v>72.998360039907098</v>
      </c>
      <c r="Q28" t="s">
        <v>34</v>
      </c>
      <c r="X28">
        <v>250</v>
      </c>
      <c r="Y28" s="3">
        <f t="shared" si="0"/>
        <v>77.353151860170001</v>
      </c>
      <c r="AB28">
        <v>250</v>
      </c>
      <c r="AC28" s="3">
        <f t="shared" si="1"/>
        <v>73.112932928348314</v>
      </c>
    </row>
    <row r="29" spans="1:29" x14ac:dyDescent="0.45">
      <c r="A29" s="1">
        <v>42182</v>
      </c>
      <c r="B29" s="2">
        <f t="shared" si="7"/>
        <v>177</v>
      </c>
      <c r="C29">
        <v>82</v>
      </c>
      <c r="D29">
        <v>82</v>
      </c>
      <c r="K29" s="4">
        <f t="shared" si="9"/>
        <v>79.540734280132526</v>
      </c>
      <c r="L29" s="4">
        <f t="shared" si="8"/>
        <v>6.0479878809152865</v>
      </c>
      <c r="M29" s="4">
        <f t="shared" si="5"/>
        <v>73.595921184944942</v>
      </c>
      <c r="N29">
        <f t="shared" si="10"/>
        <v>70.628540729657232</v>
      </c>
      <c r="X29">
        <v>260</v>
      </c>
      <c r="Y29" s="3">
        <f t="shared" si="0"/>
        <v>75.072122515314135</v>
      </c>
      <c r="AB29">
        <v>260</v>
      </c>
      <c r="AC29" s="3">
        <f t="shared" si="1"/>
        <v>71.325515979502285</v>
      </c>
    </row>
    <row r="30" spans="1:29" x14ac:dyDescent="0.45">
      <c r="A30" s="1">
        <v>42183</v>
      </c>
      <c r="B30" s="2">
        <f t="shared" si="7"/>
        <v>178</v>
      </c>
      <c r="C30">
        <v>81</v>
      </c>
      <c r="D30">
        <v>78</v>
      </c>
      <c r="E30" t="s">
        <v>20</v>
      </c>
      <c r="K30" s="4">
        <f t="shared" si="9"/>
        <v>79.695665969082597</v>
      </c>
      <c r="L30" s="4">
        <f t="shared" si="8"/>
        <v>1.70128726420924</v>
      </c>
      <c r="M30" s="4">
        <f t="shared" si="5"/>
        <v>73.744076626835991</v>
      </c>
      <c r="N30">
        <f t="shared" si="10"/>
        <v>18.112883758243719</v>
      </c>
      <c r="Q30" t="s">
        <v>35</v>
      </c>
      <c r="R30" s="7">
        <f>AVERAGE(C58:C61,C85:C88)</f>
        <v>49.125</v>
      </c>
      <c r="X30">
        <v>270</v>
      </c>
      <c r="Y30" s="3">
        <f t="shared" si="0"/>
        <v>72.457891635640365</v>
      </c>
      <c r="AB30">
        <v>270</v>
      </c>
      <c r="AC30" s="3">
        <f t="shared" si="1"/>
        <v>69.229923004276188</v>
      </c>
    </row>
    <row r="31" spans="1:29" x14ac:dyDescent="0.45">
      <c r="A31" s="1">
        <v>42186</v>
      </c>
      <c r="B31" s="2">
        <f t="shared" si="7"/>
        <v>181</v>
      </c>
      <c r="C31">
        <v>77</v>
      </c>
      <c r="D31">
        <v>77</v>
      </c>
      <c r="E31" t="s">
        <v>21</v>
      </c>
      <c r="K31" s="4">
        <f t="shared" si="9"/>
        <v>80.13202301612381</v>
      </c>
      <c r="L31" s="4">
        <f t="shared" si="8"/>
        <v>9.8095681735292874</v>
      </c>
      <c r="M31" s="4">
        <f t="shared" si="5"/>
        <v>74.165537134915724</v>
      </c>
      <c r="N31">
        <f t="shared" si="10"/>
        <v>8.034179733541766</v>
      </c>
      <c r="Q31" t="s">
        <v>36</v>
      </c>
      <c r="R31" s="7">
        <f>AVERAGE(C62:C64)</f>
        <v>47</v>
      </c>
      <c r="X31">
        <v>280</v>
      </c>
      <c r="Y31" s="3">
        <f t="shared" si="0"/>
        <v>69.587735327781886</v>
      </c>
      <c r="AB31">
        <v>280</v>
      </c>
      <c r="AC31" s="3">
        <f t="shared" si="1"/>
        <v>66.888099283583216</v>
      </c>
    </row>
    <row r="32" spans="1:29" x14ac:dyDescent="0.45">
      <c r="A32" s="1">
        <v>42188</v>
      </c>
      <c r="B32" s="2">
        <f t="shared" si="7"/>
        <v>183</v>
      </c>
      <c r="C32">
        <v>77</v>
      </c>
      <c r="D32">
        <v>76</v>
      </c>
      <c r="E32" t="s">
        <v>22</v>
      </c>
      <c r="K32" s="4">
        <f t="shared" si="9"/>
        <v>80.398801913581181</v>
      </c>
      <c r="L32" s="4">
        <f t="shared" si="8"/>
        <v>11.551854447763098</v>
      </c>
      <c r="M32" s="4">
        <f t="shared" si="5"/>
        <v>74.426925883219681</v>
      </c>
      <c r="N32">
        <f t="shared" si="10"/>
        <v>2.4745621768841803</v>
      </c>
      <c r="Q32" t="s">
        <v>37</v>
      </c>
      <c r="R32" s="7">
        <f>AVERAGE(C65:C69)</f>
        <v>56.6</v>
      </c>
      <c r="X32">
        <v>290</v>
      </c>
      <c r="Y32" s="3">
        <f t="shared" si="0"/>
        <v>66.546494799385812</v>
      </c>
      <c r="AB32">
        <v>290</v>
      </c>
      <c r="AC32" s="3">
        <f t="shared" si="1"/>
        <v>64.369268626599322</v>
      </c>
    </row>
    <row r="33" spans="1:30" x14ac:dyDescent="0.45">
      <c r="A33" s="1">
        <v>42196</v>
      </c>
      <c r="B33" s="2">
        <f t="shared" si="7"/>
        <v>191</v>
      </c>
      <c r="C33">
        <v>82</v>
      </c>
      <c r="D33">
        <v>75</v>
      </c>
      <c r="K33" s="4">
        <f t="shared" si="9"/>
        <v>81.266378687699444</v>
      </c>
      <c r="L33" s="4">
        <f t="shared" si="8"/>
        <v>0.53820022986159044</v>
      </c>
      <c r="M33" s="4">
        <f t="shared" si="5"/>
        <v>75.309349038573544</v>
      </c>
      <c r="N33">
        <f t="shared" si="10"/>
        <v>9.5696827666375744E-2</v>
      </c>
      <c r="Q33" t="s">
        <v>38</v>
      </c>
      <c r="R33" s="7">
        <f>AVERAGE(C12:C15,C70:C73,C89:C93)</f>
        <v>61.384615384615387</v>
      </c>
      <c r="X33">
        <v>300</v>
      </c>
      <c r="Y33" s="3">
        <f t="shared" si="0"/>
        <v>63.424068471129829</v>
      </c>
      <c r="AB33">
        <v>300</v>
      </c>
      <c r="AC33" s="3">
        <f t="shared" si="1"/>
        <v>61.747887129744036</v>
      </c>
    </row>
    <row r="34" spans="1:30" x14ac:dyDescent="0.45">
      <c r="A34" s="1">
        <v>42203</v>
      </c>
      <c r="B34" s="2">
        <f t="shared" si="7"/>
        <v>198</v>
      </c>
      <c r="C34">
        <v>85</v>
      </c>
      <c r="D34">
        <v>82</v>
      </c>
      <c r="K34" s="4">
        <f t="shared" si="9"/>
        <v>81.754617367311084</v>
      </c>
      <c r="L34" s="4">
        <f t="shared" si="8"/>
        <v>10.532508432558837</v>
      </c>
      <c r="M34" s="4">
        <f t="shared" si="5"/>
        <v>75.858098852053416</v>
      </c>
      <c r="N34">
        <f t="shared" si="10"/>
        <v>37.722949711147564</v>
      </c>
      <c r="Q34" t="s">
        <v>39</v>
      </c>
      <c r="R34" s="7">
        <f>AVERAGE(C16:C21)</f>
        <v>71.5</v>
      </c>
      <c r="X34">
        <v>310</v>
      </c>
      <c r="Y34" s="3">
        <f t="shared" si="0"/>
        <v>60.312754598601302</v>
      </c>
      <c r="AB34">
        <v>310</v>
      </c>
      <c r="AC34" s="3">
        <f t="shared" si="1"/>
        <v>59.101442270367698</v>
      </c>
    </row>
    <row r="35" spans="1:30" x14ac:dyDescent="0.45">
      <c r="A35" s="1">
        <v>42211</v>
      </c>
      <c r="B35" s="2">
        <f t="shared" si="7"/>
        <v>206</v>
      </c>
      <c r="C35">
        <v>85</v>
      </c>
      <c r="D35">
        <v>79</v>
      </c>
      <c r="K35" s="4">
        <f t="shared" si="9"/>
        <v>81.993521819705649</v>
      </c>
      <c r="L35" s="4">
        <f t="shared" si="8"/>
        <v>9.0389110485860353</v>
      </c>
      <c r="M35" s="4">
        <f t="shared" si="5"/>
        <v>76.219291559233909</v>
      </c>
      <c r="N35">
        <f t="shared" si="10"/>
        <v>7.7323394325477848</v>
      </c>
      <c r="Q35" t="s">
        <v>40</v>
      </c>
      <c r="R35" s="7">
        <f>AVERAGE(C5:C6,C25:C30)</f>
        <v>80.75</v>
      </c>
      <c r="X35">
        <v>320</v>
      </c>
      <c r="Y35" s="3">
        <f t="shared" si="0"/>
        <v>57.304522955568963</v>
      </c>
      <c r="AB35">
        <v>320</v>
      </c>
      <c r="AC35" s="3">
        <f t="shared" si="1"/>
        <v>56.508162393465426</v>
      </c>
    </row>
    <row r="36" spans="1:30" x14ac:dyDescent="0.45">
      <c r="A36" s="1">
        <v>42224</v>
      </c>
      <c r="B36" s="2">
        <f t="shared" si="7"/>
        <v>219</v>
      </c>
      <c r="C36">
        <v>81</v>
      </c>
      <c r="D36">
        <v>77</v>
      </c>
      <c r="K36" s="4">
        <f t="shared" si="9"/>
        <v>81.647612974995496</v>
      </c>
      <c r="L36" s="4">
        <f t="shared" si="8"/>
        <v>0.41940256538251747</v>
      </c>
      <c r="M36" s="4">
        <f t="shared" si="5"/>
        <v>76.186731312792176</v>
      </c>
      <c r="N36">
        <f t="shared" si="10"/>
        <v>0.66140595759273724</v>
      </c>
      <c r="Q36" t="s">
        <v>41</v>
      </c>
      <c r="R36" s="7">
        <f>AVERAGE(AVERAGE(C31:C35),AVERAGE(C74))</f>
        <v>82.6</v>
      </c>
      <c r="X36">
        <v>330</v>
      </c>
      <c r="Y36" s="3">
        <f t="shared" si="0"/>
        <v>54.488296227106929</v>
      </c>
      <c r="AB36">
        <v>330</v>
      </c>
      <c r="AC36" s="3">
        <f t="shared" si="1"/>
        <v>54.044704298501742</v>
      </c>
    </row>
    <row r="37" spans="1:30" x14ac:dyDescent="0.45">
      <c r="A37" s="1">
        <v>42225</v>
      </c>
      <c r="B37" s="2">
        <f t="shared" si="7"/>
        <v>220</v>
      </c>
      <c r="C37">
        <v>82</v>
      </c>
      <c r="D37">
        <v>75</v>
      </c>
      <c r="K37" s="4">
        <f t="shared" si="9"/>
        <v>81.583618771832349</v>
      </c>
      <c r="L37" s="4">
        <f t="shared" si="8"/>
        <v>0.17337332717040171</v>
      </c>
      <c r="M37" s="4">
        <f t="shared" si="5"/>
        <v>76.15237449100384</v>
      </c>
      <c r="N37">
        <f t="shared" si="10"/>
        <v>1.3279669675163599</v>
      </c>
      <c r="Q37" t="s">
        <v>42</v>
      </c>
      <c r="R37" s="7">
        <f>AVERAGE(AVERAGE(C36:C39),C75)</f>
        <v>83.375</v>
      </c>
      <c r="X37">
        <v>340</v>
      </c>
      <c r="Y37" s="3">
        <f t="shared" si="0"/>
        <v>51.947321474009982</v>
      </c>
      <c r="AB37">
        <v>340</v>
      </c>
      <c r="AC37" s="3">
        <f t="shared" si="1"/>
        <v>51.783887280785628</v>
      </c>
    </row>
    <row r="38" spans="1:30" x14ac:dyDescent="0.45">
      <c r="A38" s="1">
        <v>42228</v>
      </c>
      <c r="B38" s="2">
        <f t="shared" si="7"/>
        <v>223</v>
      </c>
      <c r="C38">
        <v>81</v>
      </c>
      <c r="K38" s="4">
        <f t="shared" si="9"/>
        <v>81.360101795035831</v>
      </c>
      <c r="L38" s="4">
        <f t="shared" si="8"/>
        <v>0.12967330278802777</v>
      </c>
      <c r="M38" s="4">
        <f t="shared" si="5"/>
        <v>76.022233794773612</v>
      </c>
      <c r="N38">
        <f t="shared" si="10"/>
        <v>5779.3800311472187</v>
      </c>
      <c r="Q38" t="s">
        <v>43</v>
      </c>
      <c r="R38" s="7">
        <f>AVERAGE(AVERAGE(C7:C8),AVERAGE(C40:C45),AVERAGE(C76:C80))</f>
        <v>75.555555555555557</v>
      </c>
      <c r="X38">
        <v>350</v>
      </c>
      <c r="Y38" s="3">
        <f t="shared" si="0"/>
        <v>49.75670936745076</v>
      </c>
      <c r="AB38">
        <v>350</v>
      </c>
      <c r="AC38" s="3">
        <f t="shared" si="1"/>
        <v>49.79254060864892</v>
      </c>
    </row>
    <row r="39" spans="1:30" x14ac:dyDescent="0.45">
      <c r="A39" s="1">
        <v>42246</v>
      </c>
      <c r="B39" s="2">
        <f t="shared" si="7"/>
        <v>241</v>
      </c>
      <c r="C39">
        <v>79</v>
      </c>
      <c r="D39">
        <v>75</v>
      </c>
      <c r="K39" s="4">
        <f t="shared" si="9"/>
        <v>79.065226134738623</v>
      </c>
      <c r="L39" s="4">
        <f t="shared" si="8"/>
        <v>4.254448652940993E-3</v>
      </c>
      <c r="M39" s="4">
        <f t="shared" si="5"/>
        <v>74.41423470921788</v>
      </c>
      <c r="N39">
        <f t="shared" si="10"/>
        <v>0.34312097588506213</v>
      </c>
      <c r="Q39" t="s">
        <v>44</v>
      </c>
      <c r="R39" s="7">
        <f>AVERAGE(C9,AVERAGE(C46:C51), AVERAGE(C81:C84))</f>
        <v>66.027777777777786</v>
      </c>
      <c r="X39">
        <v>360</v>
      </c>
      <c r="Y39" s="3">
        <f t="shared" si="0"/>
        <v>47.981213933576932</v>
      </c>
      <c r="AB39">
        <v>360</v>
      </c>
      <c r="AC39" s="3">
        <f t="shared" si="1"/>
        <v>48.129528064543337</v>
      </c>
    </row>
    <row r="40" spans="1:30" x14ac:dyDescent="0.45">
      <c r="A40" s="1">
        <v>42250</v>
      </c>
      <c r="B40" s="2">
        <f t="shared" si="7"/>
        <v>245</v>
      </c>
      <c r="C40">
        <v>83</v>
      </c>
      <c r="D40">
        <v>77</v>
      </c>
      <c r="E40" t="s">
        <v>23</v>
      </c>
      <c r="K40" s="4">
        <f t="shared" si="9"/>
        <v>78.347203597895785</v>
      </c>
      <c r="L40" s="4">
        <f t="shared" si="8"/>
        <v>21.648514359433928</v>
      </c>
      <c r="M40" s="4">
        <f t="shared" si="5"/>
        <v>73.874163642067671</v>
      </c>
      <c r="N40">
        <f t="shared" si="10"/>
        <v>9.7708529365716448</v>
      </c>
      <c r="Q40" t="s">
        <v>45</v>
      </c>
      <c r="R40" s="7">
        <f>AVERAGE(C52:C55)</f>
        <v>57.25</v>
      </c>
      <c r="X40">
        <v>365</v>
      </c>
      <c r="Y40" s="3">
        <f t="shared" si="0"/>
        <v>47.266060434035495</v>
      </c>
      <c r="AB40">
        <v>365</v>
      </c>
      <c r="AC40" s="3">
        <f t="shared" si="1"/>
        <v>47.436930074664581</v>
      </c>
    </row>
    <row r="41" spans="1:30" x14ac:dyDescent="0.45">
      <c r="A41" s="1">
        <v>42252</v>
      </c>
      <c r="B41" s="2">
        <f t="shared" si="7"/>
        <v>247</v>
      </c>
      <c r="C41">
        <v>79</v>
      </c>
      <c r="D41">
        <v>73</v>
      </c>
      <c r="E41" t="s">
        <v>24</v>
      </c>
      <c r="K41" s="4">
        <f t="shared" si="9"/>
        <v>77.962112355610557</v>
      </c>
      <c r="L41" s="4">
        <f t="shared" si="8"/>
        <v>1.0772107623762663</v>
      </c>
      <c r="M41" s="4">
        <f t="shared" si="5"/>
        <v>73.580897992528719</v>
      </c>
      <c r="N41">
        <f t="shared" si="10"/>
        <v>0.33744247772389568</v>
      </c>
      <c r="Q41" t="s">
        <v>46</v>
      </c>
      <c r="R41" s="7">
        <f>AVERAGE(C10,AVERAGE(C56:C57))</f>
        <v>51.25</v>
      </c>
    </row>
    <row r="42" spans="1:30" x14ac:dyDescent="0.45">
      <c r="A42" s="1">
        <v>42261</v>
      </c>
      <c r="B42" s="2">
        <f t="shared" si="7"/>
        <v>256</v>
      </c>
      <c r="C42">
        <v>74</v>
      </c>
      <c r="D42">
        <v>69</v>
      </c>
      <c r="K42" s="4">
        <f t="shared" si="9"/>
        <v>76.028537890256729</v>
      </c>
      <c r="L42" s="4">
        <f t="shared" si="8"/>
        <v>4.1149659722072203</v>
      </c>
      <c r="M42" s="4">
        <f t="shared" si="5"/>
        <v>72.08064489532245</v>
      </c>
      <c r="N42">
        <f t="shared" si="10"/>
        <v>9.4903729710762708</v>
      </c>
    </row>
    <row r="43" spans="1:30" x14ac:dyDescent="0.45">
      <c r="A43" s="1">
        <v>42266</v>
      </c>
      <c r="B43" s="2">
        <f t="shared" si="7"/>
        <v>261</v>
      </c>
      <c r="C43">
        <v>75</v>
      </c>
      <c r="D43">
        <v>71</v>
      </c>
      <c r="K43" s="4">
        <f t="shared" si="9"/>
        <v>74.824488534133138</v>
      </c>
      <c r="L43" s="4">
        <f t="shared" si="8"/>
        <v>3.080427465073457E-2</v>
      </c>
      <c r="M43" s="4">
        <f t="shared" si="5"/>
        <v>71.128868267959348</v>
      </c>
      <c r="N43">
        <f t="shared" si="10"/>
        <v>1.6607030486842266E-2</v>
      </c>
    </row>
    <row r="44" spans="1:30" x14ac:dyDescent="0.45">
      <c r="A44" s="1">
        <v>42272</v>
      </c>
      <c r="B44" s="2">
        <f t="shared" si="7"/>
        <v>267</v>
      </c>
      <c r="C44">
        <v>72</v>
      </c>
      <c r="D44">
        <v>71</v>
      </c>
      <c r="K44" s="4">
        <f t="shared" si="9"/>
        <v>73.272716770800599</v>
      </c>
      <c r="L44" s="4">
        <f t="shared" si="8"/>
        <v>1.6198079786771051</v>
      </c>
      <c r="M44" s="4">
        <f t="shared" si="5"/>
        <v>69.887431641559388</v>
      </c>
      <c r="N44">
        <f t="shared" si="10"/>
        <v>1.2378083522032377</v>
      </c>
    </row>
    <row r="45" spans="1:30" x14ac:dyDescent="0.45">
      <c r="A45" s="1">
        <v>42273</v>
      </c>
      <c r="B45" s="2">
        <f t="shared" si="7"/>
        <v>268</v>
      </c>
      <c r="C45">
        <v>71</v>
      </c>
      <c r="D45">
        <v>72</v>
      </c>
      <c r="K45" s="4">
        <f t="shared" si="9"/>
        <v>73.00380884915208</v>
      </c>
      <c r="L45" s="4">
        <f t="shared" si="8"/>
        <v>4.0152499039401812</v>
      </c>
      <c r="M45" s="4">
        <f t="shared" si="5"/>
        <v>69.670839434452319</v>
      </c>
      <c r="N45">
        <f t="shared" si="10"/>
        <v>5.424988940102395</v>
      </c>
    </row>
    <row r="46" spans="1:30" x14ac:dyDescent="0.45">
      <c r="A46" s="1">
        <v>42287</v>
      </c>
      <c r="B46" s="2">
        <f t="shared" si="7"/>
        <v>282</v>
      </c>
      <c r="C46">
        <v>68</v>
      </c>
      <c r="D46">
        <v>65</v>
      </c>
      <c r="K46" s="4">
        <f t="shared" si="9"/>
        <v>68.990353534995407</v>
      </c>
      <c r="L46" s="4">
        <f t="shared" si="8"/>
        <v>0.98080012427789864</v>
      </c>
      <c r="M46" s="4">
        <f t="shared" si="5"/>
        <v>66.396172883749344</v>
      </c>
      <c r="N46">
        <f t="shared" si="10"/>
        <v>1.949298721316959</v>
      </c>
      <c r="S46" t="s">
        <v>70</v>
      </c>
      <c r="T46" t="s">
        <v>71</v>
      </c>
      <c r="U46" t="s">
        <v>37</v>
      </c>
      <c r="V46" t="s">
        <v>38</v>
      </c>
      <c r="W46" t="s">
        <v>39</v>
      </c>
      <c r="X46" t="s">
        <v>40</v>
      </c>
      <c r="Y46" t="s">
        <v>41</v>
      </c>
      <c r="Z46" t="s">
        <v>42</v>
      </c>
      <c r="AA46" t="s">
        <v>43</v>
      </c>
      <c r="AB46" t="s">
        <v>44</v>
      </c>
      <c r="AC46" t="s">
        <v>45</v>
      </c>
      <c r="AD46" t="s">
        <v>46</v>
      </c>
    </row>
    <row r="47" spans="1:30" x14ac:dyDescent="0.45">
      <c r="A47" s="1">
        <v>42289</v>
      </c>
      <c r="B47" s="2">
        <f t="shared" si="7"/>
        <v>284</v>
      </c>
      <c r="C47">
        <v>69</v>
      </c>
      <c r="D47">
        <v>66</v>
      </c>
      <c r="K47" s="4">
        <f t="shared" si="9"/>
        <v>68.386820142877909</v>
      </c>
      <c r="L47" s="4">
        <f t="shared" si="8"/>
        <v>0.37598953718026823</v>
      </c>
      <c r="M47" s="4">
        <f t="shared" si="5"/>
        <v>65.897732427944732</v>
      </c>
      <c r="N47">
        <f t="shared" si="10"/>
        <v>1.0458656294079509E-2</v>
      </c>
      <c r="Q47" t="s">
        <v>74</v>
      </c>
      <c r="R47">
        <v>2014</v>
      </c>
      <c r="X47">
        <f>AVERAGE(C5:C6)</f>
        <v>79</v>
      </c>
      <c r="AA47">
        <f>AVERAGE(C7:C8)</f>
        <v>73</v>
      </c>
      <c r="AB47">
        <f>AVERAGE(C9)</f>
        <v>68</v>
      </c>
      <c r="AD47">
        <f>AVERAGE(C10)</f>
        <v>50</v>
      </c>
    </row>
    <row r="48" spans="1:30" x14ac:dyDescent="0.45">
      <c r="A48" s="1">
        <v>42294</v>
      </c>
      <c r="B48" s="2">
        <f t="shared" si="7"/>
        <v>289</v>
      </c>
      <c r="C48">
        <v>63</v>
      </c>
      <c r="D48">
        <v>62</v>
      </c>
      <c r="K48" s="4">
        <f t="shared" si="9"/>
        <v>66.85578326259261</v>
      </c>
      <c r="L48" s="4">
        <f t="shared" si="8"/>
        <v>14.86706456808931</v>
      </c>
      <c r="M48" s="4">
        <f t="shared" si="5"/>
        <v>64.627026198588396</v>
      </c>
      <c r="N48">
        <f t="shared" si="10"/>
        <v>6.9012666480698002</v>
      </c>
      <c r="R48">
        <v>2015</v>
      </c>
      <c r="V48">
        <f>AVERAGE(C12:C15)</f>
        <v>56.75</v>
      </c>
      <c r="W48">
        <f>AVERAGE(C16:C21)</f>
        <v>71.5</v>
      </c>
      <c r="X48">
        <f>AVERAGE(C25:C30)</f>
        <v>81.333333333333329</v>
      </c>
      <c r="Y48">
        <f>AVERAGE(C31:C35)</f>
        <v>81.2</v>
      </c>
      <c r="Z48">
        <f>AVERAGE(C36:C39)</f>
        <v>80.75</v>
      </c>
      <c r="AA48">
        <f>AVERAGE(C40:C45)</f>
        <v>75.666666666666671</v>
      </c>
      <c r="AB48">
        <f>AVERAGE(C46:C51)</f>
        <v>63.333333333333336</v>
      </c>
      <c r="AC48">
        <f>AVERAGE(C52:C55)</f>
        <v>57.25</v>
      </c>
      <c r="AD48">
        <f>AVERAGE(C56:C57)</f>
        <v>52.5</v>
      </c>
    </row>
    <row r="49" spans="1:30" x14ac:dyDescent="0.45">
      <c r="A49" s="1">
        <v>42301</v>
      </c>
      <c r="B49" s="2">
        <f t="shared" si="7"/>
        <v>296</v>
      </c>
      <c r="C49">
        <v>60</v>
      </c>
      <c r="K49" s="4">
        <f t="shared" si="9"/>
        <v>64.676896325097701</v>
      </c>
      <c r="L49" s="4">
        <f t="shared" si="8"/>
        <v>21.873359235712378</v>
      </c>
      <c r="M49" s="4">
        <f t="shared" si="5"/>
        <v>62.803828110680989</v>
      </c>
      <c r="N49">
        <f t="shared" si="10"/>
        <v>3944.3208253559637</v>
      </c>
      <c r="R49">
        <v>2016</v>
      </c>
      <c r="S49">
        <f>AVERAGE(C58:C61)</f>
        <v>49</v>
      </c>
      <c r="T49">
        <f>AVERAGE(C62:C64)</f>
        <v>47</v>
      </c>
      <c r="U49">
        <f>AVERAGE(C65:C69)</f>
        <v>56.6</v>
      </c>
      <c r="V49">
        <f>AVERAGE(C70:C73)</f>
        <v>61.5</v>
      </c>
      <c r="Y49">
        <f>AVERAGE(C74)</f>
        <v>84</v>
      </c>
      <c r="Z49">
        <f>AVERAGE(C75)</f>
        <v>86</v>
      </c>
      <c r="AA49">
        <f>AVERAGE(C77:C80)</f>
        <v>77.75</v>
      </c>
      <c r="AB49">
        <f>AVERAGE(C81:C84)</f>
        <v>66.75</v>
      </c>
    </row>
    <row r="50" spans="1:30" x14ac:dyDescent="0.45">
      <c r="A50" s="1">
        <v>42305</v>
      </c>
      <c r="B50" s="2">
        <f t="shared" si="7"/>
        <v>300</v>
      </c>
      <c r="C50">
        <v>59</v>
      </c>
      <c r="D50">
        <v>58</v>
      </c>
      <c r="K50" s="4">
        <f t="shared" si="9"/>
        <v>63.424068471129829</v>
      </c>
      <c r="L50" s="4">
        <f t="shared" si="8"/>
        <v>19.572381837245018</v>
      </c>
      <c r="M50" s="4">
        <f t="shared" si="5"/>
        <v>61.747887129744036</v>
      </c>
      <c r="N50">
        <f t="shared" si="10"/>
        <v>14.046657937300992</v>
      </c>
      <c r="R50">
        <v>2017</v>
      </c>
      <c r="S50">
        <f>AVERAGE(C85:C88)</f>
        <v>49.25</v>
      </c>
      <c r="V50">
        <f>AVERAGE(C90:C94)</f>
        <v>66</v>
      </c>
      <c r="W50">
        <f>AVERAGE(C95:C98)</f>
        <v>63.25</v>
      </c>
      <c r="X50">
        <f>AVERAGE(C99:C105)</f>
        <v>74.428571428571431</v>
      </c>
      <c r="Y50">
        <f>AVERAGE(C106:C116)</f>
        <v>81.36363636363636</v>
      </c>
      <c r="Z50">
        <f>AVERAGE(C117:C120)</f>
        <v>81</v>
      </c>
      <c r="AA50">
        <f>AVERAGE(C121:C124)</f>
        <v>75.25</v>
      </c>
      <c r="AB50">
        <f>AVERAGE(C125:C134)</f>
        <v>69.7</v>
      </c>
      <c r="AC50">
        <f>AVERAGE(C135)</f>
        <v>62</v>
      </c>
    </row>
    <row r="51" spans="1:30" x14ac:dyDescent="0.45">
      <c r="A51" s="1">
        <v>42307</v>
      </c>
      <c r="B51" s="2">
        <f t="shared" si="7"/>
        <v>302</v>
      </c>
      <c r="C51">
        <v>61</v>
      </c>
      <c r="D51">
        <v>58</v>
      </c>
      <c r="K51" s="4">
        <f t="shared" si="9"/>
        <v>62.797951573938875</v>
      </c>
      <c r="L51" s="4">
        <f t="shared" si="8"/>
        <v>3.2326298622292762</v>
      </c>
      <c r="M51" s="4">
        <f t="shared" si="5"/>
        <v>61.218095909043996</v>
      </c>
      <c r="N51">
        <f t="shared" si="10"/>
        <v>10.3561412798057</v>
      </c>
      <c r="R51">
        <v>2018</v>
      </c>
      <c r="U51">
        <f>AVERAGE(C136:C139)</f>
        <v>51.25</v>
      </c>
      <c r="V51">
        <f>AVERAGE(C140:C144)</f>
        <v>58.4</v>
      </c>
      <c r="W51">
        <f>AVERAGE(C145:C151)</f>
        <v>70.428571428571431</v>
      </c>
      <c r="X51">
        <f>AVERAGE(C152:C153)</f>
        <v>76.5</v>
      </c>
      <c r="Y51">
        <f>AVERAGE(C154:C158)</f>
        <v>83.4</v>
      </c>
      <c r="Z51">
        <f>AVERAGE(C159:C163)</f>
        <v>82.2</v>
      </c>
      <c r="AA51">
        <f>AVERAGE(C164:C168)</f>
        <v>78.599999999999994</v>
      </c>
      <c r="AB51">
        <f>AVERAGE(C169:C171)</f>
        <v>69</v>
      </c>
      <c r="AC51">
        <f>AVERAGE(C172:C174)</f>
        <v>54.333333333333336</v>
      </c>
      <c r="AD51">
        <f>AVERAGE(C175:C176)</f>
        <v>50</v>
      </c>
    </row>
    <row r="52" spans="1:30" x14ac:dyDescent="0.45">
      <c r="A52" s="1">
        <v>42316</v>
      </c>
      <c r="B52" s="2">
        <f t="shared" si="7"/>
        <v>311</v>
      </c>
      <c r="C52">
        <v>59</v>
      </c>
      <c r="D52">
        <v>59</v>
      </c>
      <c r="K52" s="4">
        <f t="shared" si="9"/>
        <v>60.005792776294385</v>
      </c>
      <c r="L52" s="4">
        <f t="shared" si="8"/>
        <v>1.0116191088459663</v>
      </c>
      <c r="M52" s="4">
        <f t="shared" si="5"/>
        <v>58.838437123426679</v>
      </c>
      <c r="N52">
        <f t="shared" si="10"/>
        <v>2.6102563086646019E-2</v>
      </c>
      <c r="R52">
        <v>2019</v>
      </c>
      <c r="S52">
        <f>AVERAGE(C177:C179)</f>
        <v>48.666666666666664</v>
      </c>
      <c r="T52">
        <f>AVERAGE(C180)</f>
        <v>47</v>
      </c>
      <c r="U52">
        <f>AVERAGE(C181:C185)</f>
        <v>51</v>
      </c>
      <c r="V52">
        <f>AVERAGE(C186:C189)</f>
        <v>60</v>
      </c>
      <c r="W52">
        <f>AVERAGE(C190:C195)</f>
        <v>71.833333333333329</v>
      </c>
      <c r="X52">
        <f>AVERAGE(C196:C201)</f>
        <v>75.166666666666671</v>
      </c>
      <c r="Y52">
        <f>AVERAGE(C202:C209)</f>
        <v>83.5</v>
      </c>
      <c r="Z52">
        <f>AVERAGE(C210:C213)</f>
        <v>82.75</v>
      </c>
      <c r="AA52">
        <f>AVERAGE(C214:C217)</f>
        <v>77.25</v>
      </c>
      <c r="AB52">
        <f>AVERAGE(C218:C221)</f>
        <v>70.5</v>
      </c>
      <c r="AC52">
        <f>AVERAGE(C222:C225)</f>
        <v>57.25</v>
      </c>
      <c r="AD52">
        <f>AVERAGE(C226:C230)</f>
        <v>52.4</v>
      </c>
    </row>
    <row r="53" spans="1:30" x14ac:dyDescent="0.45">
      <c r="A53" s="1">
        <v>42320</v>
      </c>
      <c r="B53" s="2">
        <f t="shared" si="7"/>
        <v>315</v>
      </c>
      <c r="C53">
        <v>58</v>
      </c>
      <c r="D53">
        <v>58</v>
      </c>
      <c r="K53" s="4">
        <f t="shared" si="9"/>
        <v>58.79009297769467</v>
      </c>
      <c r="L53" s="4">
        <f t="shared" si="8"/>
        <v>0.62424691340242977</v>
      </c>
      <c r="M53" s="4">
        <f t="shared" si="5"/>
        <v>57.793301878941428</v>
      </c>
      <c r="N53">
        <f t="shared" si="10"/>
        <v>4.272411324914422E-2</v>
      </c>
      <c r="R53">
        <v>2020</v>
      </c>
      <c r="S53">
        <f>AVERAGE(C231)</f>
        <v>50</v>
      </c>
      <c r="T53">
        <f>AVERAGE(C232:C235)</f>
        <v>49.25</v>
      </c>
      <c r="U53">
        <f>AVERAGE(C236:C240)</f>
        <v>55.8</v>
      </c>
      <c r="V53">
        <f>AVERAGE(C241:C247)</f>
        <v>57.142857142857146</v>
      </c>
      <c r="W53">
        <f>AVERAGE(C248:C256)</f>
        <v>61.444444444444443</v>
      </c>
      <c r="X53">
        <f>AVERAGE(C257:C264)</f>
        <v>75.25</v>
      </c>
      <c r="Y53">
        <f>AVERAGE(C265:C274)</f>
        <v>84</v>
      </c>
      <c r="Z53">
        <f>AVERAGE(C275:C279)</f>
        <v>83.4</v>
      </c>
      <c r="AA53">
        <f>AVERAGE(C280:C285)</f>
        <v>79.166666666666671</v>
      </c>
      <c r="AB53">
        <f>AVERAGE(C286:C288)</f>
        <v>66.333333333333329</v>
      </c>
      <c r="AC53">
        <f>AVERAGE(C289:C291)</f>
        <v>61.333333333333336</v>
      </c>
      <c r="AD53">
        <f>AVERAGE(C292:C293)</f>
        <v>54</v>
      </c>
    </row>
    <row r="54" spans="1:30" x14ac:dyDescent="0.45">
      <c r="A54" s="1">
        <v>42323</v>
      </c>
      <c r="B54" s="2">
        <f t="shared" si="7"/>
        <v>318</v>
      </c>
      <c r="C54">
        <v>58</v>
      </c>
      <c r="D54">
        <v>56</v>
      </c>
      <c r="K54" s="4">
        <f t="shared" si="9"/>
        <v>57.893588948792591</v>
      </c>
      <c r="L54" s="4">
        <f t="shared" si="8"/>
        <v>1.1323311819065918E-2</v>
      </c>
      <c r="M54" s="4">
        <f t="shared" si="5"/>
        <v>57.018844494487929</v>
      </c>
      <c r="N54">
        <f t="shared" si="10"/>
        <v>1.0380441039483643</v>
      </c>
      <c r="R54">
        <v>2021</v>
      </c>
      <c r="S54">
        <f>AVERAGE(C296)</f>
        <v>45</v>
      </c>
      <c r="T54">
        <f>AVERAGE(C297:C298)</f>
        <v>46.5</v>
      </c>
      <c r="U54">
        <f>AVERAGE(C299:C303)</f>
        <v>54</v>
      </c>
      <c r="V54">
        <f>AVERAGE(C304:C310)</f>
        <v>62.285714285714285</v>
      </c>
      <c r="W54">
        <f>AVERAGE(C311:C313)</f>
        <v>71.333333333333329</v>
      </c>
      <c r="X54">
        <f>AVERAGE(C314:C316)</f>
        <v>79.333333333333329</v>
      </c>
      <c r="Y54">
        <f>AVERAGE(C317:C320)</f>
        <v>81.5</v>
      </c>
      <c r="AA54">
        <f>AVERAGE(C322:C324)</f>
        <v>79</v>
      </c>
      <c r="AB54">
        <f>AVERAGE(C325:C326)</f>
        <v>75</v>
      </c>
      <c r="AC54">
        <f>AVERAGE(C327:C328)</f>
        <v>58</v>
      </c>
      <c r="AD54">
        <f>AVERAGE(C329:C331)</f>
        <v>52.833333333333336</v>
      </c>
    </row>
    <row r="55" spans="1:30" x14ac:dyDescent="0.45">
      <c r="A55" s="1">
        <v>42331</v>
      </c>
      <c r="B55" s="2">
        <f t="shared" si="7"/>
        <v>326</v>
      </c>
      <c r="C55">
        <v>54</v>
      </c>
      <c r="D55">
        <v>53</v>
      </c>
      <c r="E55" t="s">
        <v>25</v>
      </c>
      <c r="K55" s="4">
        <f t="shared" si="9"/>
        <v>55.586261757692029</v>
      </c>
      <c r="L55" s="4">
        <f t="shared" si="8"/>
        <v>2.5162263639162039</v>
      </c>
      <c r="M55" s="4">
        <f t="shared" si="5"/>
        <v>55.009736769669587</v>
      </c>
      <c r="N55">
        <f t="shared" si="10"/>
        <v>4.0390418833619464</v>
      </c>
      <c r="R55">
        <v>2022</v>
      </c>
      <c r="S55">
        <f>AVERAGE(C332:C335)</f>
        <v>46.849999999999994</v>
      </c>
      <c r="T55">
        <f>AVERAGE(C336:C338)</f>
        <v>44.333333333333336</v>
      </c>
      <c r="U55">
        <f>AVERAGE(C339:C344)</f>
        <v>53.050000000000004</v>
      </c>
      <c r="V55">
        <f>AVERAGE(C345:C350)</f>
        <v>60.666666666666664</v>
      </c>
      <c r="W55">
        <f>AVERAGE(C351:C358)</f>
        <v>75.125000000000014</v>
      </c>
      <c r="X55">
        <f>AVERAGE(C359:C362)</f>
        <v>77.8</v>
      </c>
      <c r="Y55">
        <f>AVERAGE(C363:C370)</f>
        <v>82.912499999999994</v>
      </c>
      <c r="Z55">
        <f>AVERAGE(C371:C373)</f>
        <v>81.666666666666657</v>
      </c>
      <c r="AA55">
        <f>AVERAGE(C374:C380)</f>
        <v>73.971428571428575</v>
      </c>
      <c r="AB55">
        <f>AVERAGE(C381:C383)</f>
        <v>61.800000000000004</v>
      </c>
      <c r="AC55">
        <f>AVERAGE(C384:C385)</f>
        <v>58.7</v>
      </c>
      <c r="AD55">
        <f>AVERAGE(C386:C388)</f>
        <v>50.1</v>
      </c>
    </row>
    <row r="56" spans="1:30" x14ac:dyDescent="0.45">
      <c r="A56" s="1">
        <v>42352</v>
      </c>
      <c r="B56" s="2">
        <f t="shared" si="7"/>
        <v>347</v>
      </c>
      <c r="C56">
        <v>53</v>
      </c>
      <c r="D56">
        <v>52</v>
      </c>
      <c r="E56" s="6" t="s">
        <v>26</v>
      </c>
      <c r="K56" s="4">
        <f t="shared" si="9"/>
        <v>50.373030443814756</v>
      </c>
      <c r="L56" s="4">
        <f t="shared" si="8"/>
        <v>6.9009690491241003</v>
      </c>
      <c r="M56" s="4">
        <f t="shared" si="5"/>
        <v>50.357974568698189</v>
      </c>
      <c r="N56">
        <f t="shared" si="10"/>
        <v>2.6962475170418969</v>
      </c>
      <c r="R56">
        <v>2023</v>
      </c>
      <c r="S56">
        <f>AVERAGE(C389:C390)</f>
        <v>46.4</v>
      </c>
      <c r="T56">
        <f>AVERAGE(C391:C395)</f>
        <v>49.239999999999995</v>
      </c>
      <c r="U56">
        <f>AVERAGE(C396:C401)</f>
        <v>54.56666666666667</v>
      </c>
      <c r="V56">
        <f>AVERAGE(C402:C409)</f>
        <v>63.037500000000009</v>
      </c>
      <c r="W56">
        <f>AVERAGE(C410:C462)</f>
        <v>71.796226415094324</v>
      </c>
      <c r="X56">
        <f>AVERAGE(C463:C507)</f>
        <v>74.871111111111134</v>
      </c>
      <c r="Y56">
        <f>AVERAGE(C508:C537)</f>
        <v>80.666666666666657</v>
      </c>
      <c r="Z56">
        <f>AVERAGE(C538:C540)</f>
        <v>79.033333333333331</v>
      </c>
      <c r="AA56">
        <f>AVERAGE(C541:C546)</f>
        <v>73.916666666666671</v>
      </c>
      <c r="AB56">
        <f>AVERAGE(C547:C552)</f>
        <v>62.800000000000004</v>
      </c>
      <c r="AC56">
        <f>AVERAGE(C553:C557)</f>
        <v>56.6</v>
      </c>
      <c r="AD56">
        <f>AVERAGE(C558:C563)</f>
        <v>50.383333333333333</v>
      </c>
    </row>
    <row r="57" spans="1:30" x14ac:dyDescent="0.45">
      <c r="A57" s="1">
        <v>42361</v>
      </c>
      <c r="B57" s="2">
        <f t="shared" si="7"/>
        <v>356</v>
      </c>
      <c r="C57">
        <v>52</v>
      </c>
      <c r="D57">
        <v>52</v>
      </c>
      <c r="E57" t="s">
        <v>27</v>
      </c>
      <c r="K57" s="4">
        <f t="shared" si="9"/>
        <v>48.637944430139306</v>
      </c>
      <c r="L57" s="4">
        <f t="shared" si="8"/>
        <v>11.303417654831312</v>
      </c>
      <c r="M57" s="4">
        <f t="shared" si="5"/>
        <v>48.75195107821137</v>
      </c>
      <c r="N57">
        <f t="shared" si="10"/>
        <v>10.549821798332284</v>
      </c>
      <c r="R57">
        <v>2024</v>
      </c>
    </row>
    <row r="58" spans="1:30" x14ac:dyDescent="0.45">
      <c r="A58" s="1">
        <v>42372</v>
      </c>
      <c r="B58" s="2">
        <f>_xlfn.DAYS(A58,A$4)-730</f>
        <v>2</v>
      </c>
      <c r="C58">
        <v>54</v>
      </c>
      <c r="D58">
        <v>54</v>
      </c>
      <c r="E58" t="s">
        <v>28</v>
      </c>
      <c r="K58" s="4">
        <f t="shared" si="9"/>
        <v>47.014007819710592</v>
      </c>
      <c r="L58" s="4">
        <f t="shared" si="8"/>
        <v>48.804086743064751</v>
      </c>
      <c r="M58" s="4">
        <f t="shared" si="5"/>
        <v>47.187537385312368</v>
      </c>
      <c r="N58">
        <f t="shared" si="10"/>
        <v>46.409646876516653</v>
      </c>
      <c r="R58">
        <v>2025</v>
      </c>
    </row>
    <row r="59" spans="1:30" x14ac:dyDescent="0.45">
      <c r="A59" s="1">
        <v>42378</v>
      </c>
      <c r="B59" s="2">
        <f>_xlfn.DAYS(A59,A$4)-730</f>
        <v>8</v>
      </c>
      <c r="C59">
        <v>51</v>
      </c>
      <c r="D59">
        <v>51</v>
      </c>
      <c r="K59" s="4">
        <f t="shared" si="9"/>
        <v>46.378295082718353</v>
      </c>
      <c r="L59" s="4">
        <f t="shared" si="8"/>
        <v>21.360156342425359</v>
      </c>
      <c r="M59" s="4">
        <f t="shared" si="5"/>
        <v>46.537956942402445</v>
      </c>
      <c r="N59">
        <f t="shared" si="10"/>
        <v>19.909828247854534</v>
      </c>
      <c r="R59">
        <v>2026</v>
      </c>
    </row>
    <row r="60" spans="1:30" x14ac:dyDescent="0.45">
      <c r="A60" s="1">
        <v>42385</v>
      </c>
      <c r="B60" s="2">
        <f t="shared" ref="B60:B84" si="11">_xlfn.DAYS(A60,A$4)-730</f>
        <v>15</v>
      </c>
      <c r="C60">
        <v>47</v>
      </c>
      <c r="D60">
        <v>47</v>
      </c>
      <c r="K60" s="4">
        <f t="shared" si="9"/>
        <v>45.871683993280087</v>
      </c>
      <c r="L60" s="4">
        <f t="shared" si="8"/>
        <v>1.2730970110203716</v>
      </c>
      <c r="M60" s="4">
        <f t="shared" si="5"/>
        <v>45.973979947900048</v>
      </c>
      <c r="N60">
        <f t="shared" si="10"/>
        <v>1.0527171473111878</v>
      </c>
      <c r="R60">
        <v>2027</v>
      </c>
    </row>
    <row r="61" spans="1:30" x14ac:dyDescent="0.45">
      <c r="A61" s="1">
        <v>42396</v>
      </c>
      <c r="B61" s="2">
        <f t="shared" si="11"/>
        <v>26</v>
      </c>
      <c r="C61">
        <v>44</v>
      </c>
      <c r="D61">
        <v>44</v>
      </c>
      <c r="K61" s="4">
        <f t="shared" si="9"/>
        <v>45.602433620930043</v>
      </c>
      <c r="L61" s="4">
        <f t="shared" si="8"/>
        <v>2.5677935094869686</v>
      </c>
      <c r="M61" s="4">
        <f t="shared" si="5"/>
        <v>45.527150339902093</v>
      </c>
      <c r="N61">
        <f t="shared" si="10"/>
        <v>2.3321881606630779</v>
      </c>
    </row>
    <row r="62" spans="1:30" x14ac:dyDescent="0.45">
      <c r="A62" s="1">
        <v>42413</v>
      </c>
      <c r="B62" s="2">
        <f t="shared" si="11"/>
        <v>43</v>
      </c>
      <c r="C62">
        <v>46</v>
      </c>
      <c r="D62">
        <v>45</v>
      </c>
      <c r="E62" t="s">
        <v>29</v>
      </c>
      <c r="K62" s="4">
        <f t="shared" si="9"/>
        <v>46.461957973778517</v>
      </c>
      <c r="L62" s="4">
        <f t="shared" si="8"/>
        <v>0.21340516953755331</v>
      </c>
      <c r="M62" s="4">
        <f t="shared" si="5"/>
        <v>45.917035844799585</v>
      </c>
      <c r="N62">
        <f t="shared" si="10"/>
        <v>0.84095474064728892</v>
      </c>
    </row>
    <row r="63" spans="1:30" x14ac:dyDescent="0.45">
      <c r="A63" s="1">
        <v>42420</v>
      </c>
      <c r="B63" s="2">
        <f t="shared" si="11"/>
        <v>50</v>
      </c>
      <c r="C63">
        <v>44</v>
      </c>
      <c r="D63">
        <v>43</v>
      </c>
      <c r="K63" s="4">
        <f t="shared" si="9"/>
        <v>47.25298982036216</v>
      </c>
      <c r="L63" s="4">
        <f t="shared" si="8"/>
        <v>10.581942771379838</v>
      </c>
      <c r="M63" s="4">
        <f t="shared" si="5"/>
        <v>46.453574589516471</v>
      </c>
      <c r="N63">
        <f t="shared" si="10"/>
        <v>11.927177445353861</v>
      </c>
    </row>
    <row r="64" spans="1:30" x14ac:dyDescent="0.45">
      <c r="A64" s="1">
        <v>42428</v>
      </c>
      <c r="B64" s="2">
        <f t="shared" si="11"/>
        <v>58</v>
      </c>
      <c r="C64">
        <v>51</v>
      </c>
      <c r="D64">
        <v>49</v>
      </c>
      <c r="K64" s="4">
        <f t="shared" si="9"/>
        <v>48.450041891716346</v>
      </c>
      <c r="L64" s="4">
        <f t="shared" si="8"/>
        <v>6.5022863540015523</v>
      </c>
      <c r="M64" s="4">
        <f t="shared" si="5"/>
        <v>47.322710636873531</v>
      </c>
      <c r="N64">
        <f t="shared" si="10"/>
        <v>2.8132996076571972</v>
      </c>
    </row>
    <row r="65" spans="1:14" x14ac:dyDescent="0.45">
      <c r="A65" s="1">
        <v>42435</v>
      </c>
      <c r="B65" s="2">
        <f t="shared" si="11"/>
        <v>65</v>
      </c>
      <c r="C65">
        <v>53</v>
      </c>
      <c r="D65">
        <v>47</v>
      </c>
      <c r="K65" s="4">
        <f t="shared" si="9"/>
        <v>49.736801367739155</v>
      </c>
      <c r="L65" s="4">
        <f t="shared" si="8"/>
        <v>10.648465313589053</v>
      </c>
      <c r="M65" s="4">
        <f t="shared" si="5"/>
        <v>48.294780732639275</v>
      </c>
      <c r="N65">
        <f t="shared" si="10"/>
        <v>1.6764571456138972</v>
      </c>
    </row>
    <row r="66" spans="1:14" x14ac:dyDescent="0.45">
      <c r="A66" s="1">
        <v>42441</v>
      </c>
      <c r="B66" s="2">
        <f t="shared" si="11"/>
        <v>71</v>
      </c>
      <c r="C66">
        <v>54</v>
      </c>
      <c r="D66">
        <v>49</v>
      </c>
      <c r="K66" s="4">
        <f t="shared" si="9"/>
        <v>51.002856658001768</v>
      </c>
      <c r="L66" s="4">
        <f t="shared" si="8"/>
        <v>8.9828682124843304</v>
      </c>
      <c r="M66" s="4">
        <f t="shared" si="5"/>
        <v>49.274091329255661</v>
      </c>
      <c r="N66">
        <f t="shared" si="10"/>
        <v>7.5126056773135316E-2</v>
      </c>
    </row>
    <row r="67" spans="1:14" x14ac:dyDescent="0.45">
      <c r="A67" s="1">
        <v>42447</v>
      </c>
      <c r="B67" s="2">
        <f t="shared" si="11"/>
        <v>77</v>
      </c>
      <c r="C67">
        <v>55</v>
      </c>
      <c r="D67">
        <v>52</v>
      </c>
      <c r="K67" s="4">
        <f t="shared" si="9"/>
        <v>52.405308511239554</v>
      </c>
      <c r="L67" s="4">
        <f t="shared" si="8"/>
        <v>6.7324239218459017</v>
      </c>
      <c r="M67" s="4">
        <f t="shared" si="5"/>
        <v>50.37731504786926</v>
      </c>
      <c r="N67">
        <f t="shared" si="10"/>
        <v>2.6331064538715423</v>
      </c>
    </row>
    <row r="68" spans="1:14" x14ac:dyDescent="0.45">
      <c r="A68" s="1">
        <v>42455</v>
      </c>
      <c r="B68" s="2">
        <f t="shared" si="11"/>
        <v>85</v>
      </c>
      <c r="C68">
        <v>62</v>
      </c>
      <c r="D68">
        <v>54</v>
      </c>
      <c r="K68" s="4">
        <f t="shared" si="9"/>
        <v>54.461391279703804</v>
      </c>
      <c r="L68" s="4">
        <f t="shared" si="8"/>
        <v>56.830621437725853</v>
      </c>
      <c r="M68" s="4">
        <f t="shared" si="5"/>
        <v>52.020535558784154</v>
      </c>
      <c r="N68">
        <f t="shared" si="10"/>
        <v>3.9182794740379623</v>
      </c>
    </row>
    <row r="69" spans="1:14" x14ac:dyDescent="0.45">
      <c r="A69" s="1">
        <v>42459</v>
      </c>
      <c r="B69" s="2">
        <f t="shared" si="11"/>
        <v>89</v>
      </c>
      <c r="C69">
        <v>59</v>
      </c>
      <c r="D69">
        <v>59</v>
      </c>
      <c r="E69" t="s">
        <v>30</v>
      </c>
      <c r="K69" s="4">
        <f t="shared" si="9"/>
        <v>55.55831611444539</v>
      </c>
      <c r="L69" s="4">
        <f t="shared" si="8"/>
        <v>11.845187968086281</v>
      </c>
      <c r="M69" s="4">
        <f t="shared" si="5"/>
        <v>52.907272244330528</v>
      </c>
      <c r="N69">
        <f t="shared" si="10"/>
        <v>37.121331504705161</v>
      </c>
    </row>
    <row r="70" spans="1:14" x14ac:dyDescent="0.45">
      <c r="A70" s="1">
        <v>42462</v>
      </c>
      <c r="B70" s="2">
        <f t="shared" si="11"/>
        <v>92</v>
      </c>
      <c r="C70">
        <v>58</v>
      </c>
      <c r="D70">
        <v>58</v>
      </c>
      <c r="E70" t="s">
        <v>31</v>
      </c>
      <c r="K70" s="4">
        <f t="shared" si="9"/>
        <v>56.406934729895241</v>
      </c>
      <c r="L70" s="4">
        <f t="shared" si="8"/>
        <v>2.5378569548139494</v>
      </c>
      <c r="M70" s="4">
        <f t="shared" ref="M70:M86" si="12">$AJ$3+$AJ$4*SIN((B70-$AJ$5)/365*2*PI())</f>
        <v>53.597420705971366</v>
      </c>
      <c r="N70">
        <f t="shared" si="10"/>
        <v>19.382704440209661</v>
      </c>
    </row>
    <row r="71" spans="1:14" x14ac:dyDescent="0.45">
      <c r="A71" s="1">
        <v>42470</v>
      </c>
      <c r="B71" s="2">
        <f t="shared" si="11"/>
        <v>100</v>
      </c>
      <c r="C71">
        <v>57</v>
      </c>
      <c r="D71">
        <v>55</v>
      </c>
      <c r="K71" s="4">
        <f t="shared" si="9"/>
        <v>58.759980924163031</v>
      </c>
      <c r="L71" s="4">
        <f t="shared" si="8"/>
        <v>3.0975328534177571</v>
      </c>
      <c r="M71" s="4">
        <f t="shared" si="12"/>
        <v>55.52784948707356</v>
      </c>
      <c r="N71">
        <f t="shared" si="10"/>
        <v>0.27862508100382033</v>
      </c>
    </row>
    <row r="72" spans="1:14" x14ac:dyDescent="0.45">
      <c r="A72" s="1">
        <v>42476</v>
      </c>
      <c r="B72" s="2">
        <f t="shared" si="11"/>
        <v>106</v>
      </c>
      <c r="C72">
        <v>62</v>
      </c>
      <c r="D72">
        <v>61</v>
      </c>
      <c r="K72" s="4">
        <f t="shared" si="9"/>
        <v>60.589906348363222</v>
      </c>
      <c r="L72" s="4">
        <f t="shared" si="8"/>
        <v>1.9883641063863433</v>
      </c>
      <c r="M72" s="4">
        <f t="shared" si="12"/>
        <v>57.044504403602154</v>
      </c>
      <c r="N72">
        <f t="shared" si="10"/>
        <v>15.64594541312275</v>
      </c>
    </row>
    <row r="73" spans="1:14" x14ac:dyDescent="0.45">
      <c r="A73" s="1">
        <v>42477</v>
      </c>
      <c r="B73" s="2">
        <f t="shared" si="11"/>
        <v>107</v>
      </c>
      <c r="C73">
        <v>69</v>
      </c>
      <c r="D73">
        <v>61</v>
      </c>
      <c r="E73" t="s">
        <v>32</v>
      </c>
      <c r="K73" s="4">
        <f t="shared" si="9"/>
        <v>60.898753504276662</v>
      </c>
      <c r="L73" s="4">
        <f t="shared" si="8"/>
        <v>65.630194784469651</v>
      </c>
      <c r="M73" s="4">
        <f t="shared" si="12"/>
        <v>57.301719303909231</v>
      </c>
      <c r="N73">
        <f t="shared" si="10"/>
        <v>13.677280107077626</v>
      </c>
    </row>
    <row r="74" spans="1:14" x14ac:dyDescent="0.45">
      <c r="A74" s="1">
        <v>42554</v>
      </c>
      <c r="B74" s="2">
        <f t="shared" si="11"/>
        <v>184</v>
      </c>
      <c r="C74">
        <v>84</v>
      </c>
      <c r="D74">
        <v>80</v>
      </c>
      <c r="K74" s="4">
        <f t="shared" si="9"/>
        <v>80.524832889042344</v>
      </c>
      <c r="L74" s="4">
        <f t="shared" si="8"/>
        <v>12.076786449081784</v>
      </c>
      <c r="M74" s="4">
        <f t="shared" si="12"/>
        <v>74.551626846929693</v>
      </c>
      <c r="N74">
        <f t="shared" si="10"/>
        <v>29.684770015097275</v>
      </c>
    </row>
    <row r="75" spans="1:14" x14ac:dyDescent="0.45">
      <c r="A75" s="1">
        <v>42589</v>
      </c>
      <c r="B75" s="2">
        <f t="shared" si="11"/>
        <v>219</v>
      </c>
      <c r="C75">
        <v>86</v>
      </c>
      <c r="D75">
        <v>79</v>
      </c>
      <c r="K75" s="4">
        <f t="shared" si="9"/>
        <v>81.647612974995496</v>
      </c>
      <c r="L75" s="4">
        <f t="shared" si="8"/>
        <v>18.943272815427552</v>
      </c>
      <c r="M75" s="4">
        <f t="shared" si="12"/>
        <v>76.186731312792176</v>
      </c>
      <c r="N75">
        <f t="shared" si="10"/>
        <v>7.9144807064240323</v>
      </c>
    </row>
    <row r="76" spans="1:14" x14ac:dyDescent="0.45">
      <c r="A76" s="1">
        <v>42617</v>
      </c>
      <c r="B76" s="2">
        <f t="shared" si="11"/>
        <v>247</v>
      </c>
      <c r="C76">
        <v>79</v>
      </c>
      <c r="D76">
        <v>75</v>
      </c>
      <c r="K76" s="4">
        <f t="shared" si="9"/>
        <v>77.962112355610557</v>
      </c>
      <c r="L76" s="4">
        <f t="shared" si="8"/>
        <v>1.0772107623762663</v>
      </c>
      <c r="M76" s="4">
        <f t="shared" si="12"/>
        <v>73.580897992528719</v>
      </c>
      <c r="N76">
        <f t="shared" si="10"/>
        <v>2.0138505076090198</v>
      </c>
    </row>
    <row r="77" spans="1:14" x14ac:dyDescent="0.45">
      <c r="A77" s="1">
        <v>42623</v>
      </c>
      <c r="B77" s="2">
        <f t="shared" si="11"/>
        <v>253</v>
      </c>
      <c r="C77">
        <v>79</v>
      </c>
      <c r="D77">
        <v>74</v>
      </c>
      <c r="K77" s="4">
        <f t="shared" si="9"/>
        <v>76.708053682129858</v>
      </c>
      <c r="L77" s="4">
        <f t="shared" si="8"/>
        <v>5.2530179239985024</v>
      </c>
      <c r="M77" s="4">
        <f t="shared" si="12"/>
        <v>72.612403697667901</v>
      </c>
      <c r="N77">
        <f t="shared" si="10"/>
        <v>1.9254234982457143</v>
      </c>
    </row>
    <row r="78" spans="1:14" x14ac:dyDescent="0.45">
      <c r="A78" s="1">
        <v>42630</v>
      </c>
      <c r="B78" s="2">
        <f t="shared" si="11"/>
        <v>260</v>
      </c>
      <c r="C78">
        <v>78</v>
      </c>
      <c r="D78">
        <v>76</v>
      </c>
      <c r="E78" t="s">
        <v>47</v>
      </c>
      <c r="K78" s="4">
        <f t="shared" si="9"/>
        <v>75.072122515314135</v>
      </c>
      <c r="L78" s="4">
        <f t="shared" si="8"/>
        <v>8.5724665653304299</v>
      </c>
      <c r="M78" s="4">
        <f t="shared" si="12"/>
        <v>71.325515979502285</v>
      </c>
      <c r="N78">
        <f t="shared" si="10"/>
        <v>21.850800857888483</v>
      </c>
    </row>
    <row r="79" spans="1:14" x14ac:dyDescent="0.45">
      <c r="A79" s="1">
        <v>42637</v>
      </c>
      <c r="B79" s="2">
        <f t="shared" si="11"/>
        <v>267</v>
      </c>
      <c r="C79">
        <v>81</v>
      </c>
      <c r="D79">
        <v>77</v>
      </c>
      <c r="E79" t="s">
        <v>48</v>
      </c>
      <c r="K79" s="4">
        <f t="shared" si="9"/>
        <v>73.272716770800599</v>
      </c>
      <c r="L79" s="4">
        <f t="shared" si="8"/>
        <v>59.710906104266314</v>
      </c>
      <c r="M79" s="4">
        <f t="shared" si="12"/>
        <v>69.887431641559388</v>
      </c>
      <c r="N79">
        <f t="shared" si="10"/>
        <v>50.588628653490581</v>
      </c>
    </row>
    <row r="80" spans="1:14" x14ac:dyDescent="0.45">
      <c r="A80" s="1">
        <v>42643</v>
      </c>
      <c r="B80" s="2">
        <f t="shared" si="11"/>
        <v>273</v>
      </c>
      <c r="C80">
        <v>73</v>
      </c>
      <c r="D80">
        <v>70</v>
      </c>
      <c r="K80" s="4">
        <f t="shared" si="9"/>
        <v>71.619981380270573</v>
      </c>
      <c r="L80" s="4">
        <f t="shared" si="8"/>
        <v>1.9044513907999119</v>
      </c>
      <c r="M80" s="4">
        <f t="shared" si="12"/>
        <v>68.550203731657888</v>
      </c>
      <c r="N80">
        <f t="shared" si="10"/>
        <v>2.1019092196987139</v>
      </c>
    </row>
    <row r="81" spans="1:14" x14ac:dyDescent="0.45">
      <c r="A81" s="1">
        <v>42651</v>
      </c>
      <c r="B81" s="2">
        <f t="shared" si="11"/>
        <v>281</v>
      </c>
      <c r="C81">
        <v>71</v>
      </c>
      <c r="D81">
        <v>69</v>
      </c>
      <c r="K81" s="4">
        <f t="shared" si="9"/>
        <v>69.28985781306406</v>
      </c>
      <c r="L81" s="4">
        <f t="shared" si="8"/>
        <v>2.9245862995380394</v>
      </c>
      <c r="M81" s="4">
        <f t="shared" si="12"/>
        <v>66.642986969157676</v>
      </c>
      <c r="N81">
        <f t="shared" si="10"/>
        <v>5.5555104275605203</v>
      </c>
    </row>
    <row r="82" spans="1:14" x14ac:dyDescent="0.45">
      <c r="A82" s="1">
        <v>42658</v>
      </c>
      <c r="B82" s="2">
        <f t="shared" si="11"/>
        <v>288</v>
      </c>
      <c r="C82">
        <v>66</v>
      </c>
      <c r="D82">
        <v>66</v>
      </c>
      <c r="K82" s="4">
        <f t="shared" si="9"/>
        <v>67.16416623126949</v>
      </c>
      <c r="L82" s="4">
        <f t="shared" si="8"/>
        <v>1.3552830140282088</v>
      </c>
      <c r="M82" s="4">
        <f t="shared" si="12"/>
        <v>64.883679372279033</v>
      </c>
      <c r="N82">
        <f t="shared" si="10"/>
        <v>1.2461717438753332</v>
      </c>
    </row>
    <row r="83" spans="1:14" x14ac:dyDescent="0.45">
      <c r="A83" s="1">
        <v>42667</v>
      </c>
      <c r="B83" s="2">
        <f t="shared" si="11"/>
        <v>297</v>
      </c>
      <c r="C83">
        <v>65</v>
      </c>
      <c r="D83">
        <v>63</v>
      </c>
      <c r="K83" s="4">
        <f t="shared" si="9"/>
        <v>64.363847163496857</v>
      </c>
      <c r="L83" s="4">
        <f t="shared" si="8"/>
        <v>0.40469043139099492</v>
      </c>
      <c r="M83" s="4">
        <f t="shared" si="12"/>
        <v>62.540493830139937</v>
      </c>
      <c r="N83">
        <f t="shared" si="10"/>
        <v>0.21114592013946515</v>
      </c>
    </row>
    <row r="84" spans="1:14" x14ac:dyDescent="0.45">
      <c r="A84" s="1">
        <v>42672</v>
      </c>
      <c r="B84" s="2">
        <f t="shared" si="11"/>
        <v>302</v>
      </c>
      <c r="C84">
        <v>65</v>
      </c>
      <c r="D84">
        <v>62</v>
      </c>
      <c r="K84" s="4">
        <f t="shared" si="9"/>
        <v>62.797951573938875</v>
      </c>
      <c r="L84" s="4">
        <f t="shared" si="8"/>
        <v>4.8490172707182797</v>
      </c>
      <c r="M84" s="4">
        <f t="shared" si="12"/>
        <v>61.218095909043996</v>
      </c>
      <c r="N84">
        <f t="shared" si="10"/>
        <v>0.61137400745373571</v>
      </c>
    </row>
    <row r="85" spans="1:14" x14ac:dyDescent="0.45">
      <c r="A85" s="1">
        <v>42751</v>
      </c>
      <c r="B85" s="2">
        <f t="shared" ref="B85:B135" si="13">_xlfn.DAYS(A85,A$4)-730-365</f>
        <v>16</v>
      </c>
      <c r="C85">
        <v>51</v>
      </c>
      <c r="D85">
        <v>48</v>
      </c>
      <c r="K85" s="4">
        <f t="shared" si="9"/>
        <v>45.82041138188653</v>
      </c>
      <c r="L85" s="4">
        <f t="shared" si="8"/>
        <v>26.828138252890611</v>
      </c>
      <c r="M85" s="4">
        <f t="shared" si="12"/>
        <v>45.910930470394064</v>
      </c>
      <c r="N85">
        <f t="shared" si="10"/>
        <v>4.3642114995279675</v>
      </c>
    </row>
    <row r="86" spans="1:14" x14ac:dyDescent="0.45">
      <c r="A86" s="1">
        <v>42756</v>
      </c>
      <c r="B86" s="2">
        <f t="shared" si="13"/>
        <v>21</v>
      </c>
      <c r="C86">
        <v>49</v>
      </c>
      <c r="D86">
        <v>48</v>
      </c>
      <c r="K86" s="4">
        <f t="shared" si="9"/>
        <v>45.644212953838881</v>
      </c>
      <c r="L86" s="4">
        <f t="shared" si="8"/>
        <v>11.261306699182766</v>
      </c>
      <c r="M86" s="4">
        <f t="shared" si="12"/>
        <v>45.66263434302855</v>
      </c>
      <c r="N86">
        <f t="shared" si="10"/>
        <v>5.4632782143895771</v>
      </c>
    </row>
    <row r="87" spans="1:14" x14ac:dyDescent="0.45">
      <c r="A87" s="1">
        <v>42762</v>
      </c>
      <c r="B87" s="2">
        <f t="shared" si="13"/>
        <v>27</v>
      </c>
      <c r="C87">
        <v>48</v>
      </c>
      <c r="D87">
        <v>47</v>
      </c>
      <c r="K87" s="4">
        <f>IF(B87&gt;0,$Q$3+$Q$4*SIN((B87-$Q$5)/365*2*PI()),0)</f>
        <v>45.610252832031804</v>
      </c>
      <c r="L87" s="4">
        <f>(C87-K87)^2</f>
        <v>5.7108915268120111</v>
      </c>
      <c r="M87" s="4">
        <f>$AJ$3+$AJ$4*SIN((B87-$AJ$5)/365*2*PI())</f>
        <v>45.513694069477069</v>
      </c>
      <c r="N87">
        <f>IF(B87&gt;0,(D87-M87)^2,0)</f>
        <v>2.2091053191076369</v>
      </c>
    </row>
    <row r="88" spans="1:14" x14ac:dyDescent="0.45">
      <c r="A88" s="1">
        <v>42763</v>
      </c>
      <c r="B88" s="2">
        <f t="shared" si="13"/>
        <v>28</v>
      </c>
      <c r="C88">
        <v>49</v>
      </c>
      <c r="D88">
        <v>48</v>
      </c>
      <c r="K88" s="4">
        <f t="shared" ref="K88:K93" si="14">IF(B88&gt;0,$Q$3+$Q$4*SIN((B88-$Q$5)/365*2*PI()),0)</f>
        <v>45.623462057786341</v>
      </c>
      <c r="L88" s="4">
        <f t="shared" ref="L88:L93" si="15">(C88-K88)^2</f>
        <v>11.401008475208451</v>
      </c>
      <c r="M88" s="4">
        <f t="shared" ref="M88:M93" si="16">$AJ$3+$AJ$4*SIN((B88-$AJ$5)/365*2*PI())</f>
        <v>45.504797093562935</v>
      </c>
      <c r="N88">
        <f t="shared" ref="N88:N93" si="17">IF(B88&gt;0,(D88-M88)^2,0)</f>
        <v>6.2260375442919758</v>
      </c>
    </row>
    <row r="89" spans="1:14" x14ac:dyDescent="0.45">
      <c r="A89" s="1">
        <v>42834</v>
      </c>
      <c r="B89" s="2">
        <f t="shared" si="13"/>
        <v>99</v>
      </c>
      <c r="C89">
        <v>62</v>
      </c>
      <c r="D89">
        <v>55</v>
      </c>
      <c r="K89" s="4">
        <f t="shared" si="14"/>
        <v>58.459696516409821</v>
      </c>
      <c r="L89" s="4">
        <f t="shared" si="15"/>
        <v>12.533748755920758</v>
      </c>
      <c r="M89" s="4">
        <f t="shared" si="16"/>
        <v>55.280211911629301</v>
      </c>
      <c r="N89">
        <f t="shared" si="17"/>
        <v>7.8518715418947393E-2</v>
      </c>
    </row>
    <row r="90" spans="1:14" x14ac:dyDescent="0.45">
      <c r="A90" s="1">
        <v>42836</v>
      </c>
      <c r="B90" s="2">
        <f t="shared" si="13"/>
        <v>101</v>
      </c>
      <c r="C90">
        <v>64</v>
      </c>
      <c r="D90">
        <v>57</v>
      </c>
      <c r="K90" s="4">
        <f t="shared" si="14"/>
        <v>59.061758798340925</v>
      </c>
      <c r="L90" s="4">
        <f t="shared" si="15"/>
        <v>24.386226165763265</v>
      </c>
      <c r="M90" s="4">
        <f t="shared" si="16"/>
        <v>55.777078946655294</v>
      </c>
      <c r="N90">
        <f t="shared" si="17"/>
        <v>1.4955359027137249</v>
      </c>
    </row>
    <row r="91" spans="1:14" x14ac:dyDescent="0.45">
      <c r="A91" s="1">
        <v>42840</v>
      </c>
      <c r="B91" s="2">
        <f t="shared" si="13"/>
        <v>105</v>
      </c>
      <c r="C91">
        <v>69</v>
      </c>
      <c r="D91">
        <v>61</v>
      </c>
      <c r="K91" s="4">
        <f t="shared" si="14"/>
        <v>60.282010412478257</v>
      </c>
      <c r="L91" s="4">
        <f t="shared" si="15"/>
        <v>76.003342448137516</v>
      </c>
      <c r="M91" s="4">
        <f t="shared" si="16"/>
        <v>56.788431969848702</v>
      </c>
      <c r="N91">
        <f t="shared" si="17"/>
        <v>17.737305272592486</v>
      </c>
    </row>
    <row r="92" spans="1:14" x14ac:dyDescent="0.45">
      <c r="A92" s="1">
        <v>42847</v>
      </c>
      <c r="B92" s="2">
        <f t="shared" si="13"/>
        <v>112</v>
      </c>
      <c r="C92">
        <v>68</v>
      </c>
      <c r="D92">
        <v>67</v>
      </c>
      <c r="K92" s="4">
        <f t="shared" si="14"/>
        <v>62.454046106904322</v>
      </c>
      <c r="L92" s="4">
        <f t="shared" si="15"/>
        <v>30.75760458434311</v>
      </c>
      <c r="M92" s="4">
        <f t="shared" si="16"/>
        <v>58.602252580857837</v>
      </c>
      <c r="N92">
        <f t="shared" si="17"/>
        <v>70.522161715708862</v>
      </c>
    </row>
    <row r="93" spans="1:14" x14ac:dyDescent="0.45">
      <c r="A93" s="1">
        <v>42854</v>
      </c>
      <c r="B93" s="2">
        <f t="shared" si="13"/>
        <v>119</v>
      </c>
      <c r="C93">
        <v>62</v>
      </c>
      <c r="D93">
        <v>60</v>
      </c>
      <c r="K93" s="4">
        <f t="shared" si="14"/>
        <v>64.645601571806225</v>
      </c>
      <c r="L93" s="4">
        <f t="shared" si="15"/>
        <v>6.9992076767435663</v>
      </c>
      <c r="M93" s="4">
        <f t="shared" si="16"/>
        <v>60.449396400383399</v>
      </c>
      <c r="N93">
        <f t="shared" si="17"/>
        <v>0.20195712467755667</v>
      </c>
    </row>
    <row r="94" spans="1:14" x14ac:dyDescent="0.45">
      <c r="A94" s="1">
        <v>42855</v>
      </c>
      <c r="B94" s="2">
        <f t="shared" si="13"/>
        <v>120</v>
      </c>
      <c r="C94">
        <v>67</v>
      </c>
      <c r="D94">
        <v>62</v>
      </c>
      <c r="K94" s="4">
        <f t="shared" ref="K94:K137" si="18">IF(B94&gt;0,$Q$3+$Q$4*SIN((B94-$Q$5)/365*2*PI()),0)</f>
        <v>64.95842104679754</v>
      </c>
      <c r="L94" s="4">
        <f t="shared" ref="L94:L137" si="19">(C94-K94)^2</f>
        <v>4.168044622159254</v>
      </c>
      <c r="M94" s="4">
        <f t="shared" ref="M94:M137" si="20">$AJ$3+$AJ$4*SIN((B94-$AJ$5)/365*2*PI())</f>
        <v>60.714435346635767</v>
      </c>
      <c r="N94">
        <f t="shared" ref="N94:N137" si="21">IF(B94&gt;0,(D94-M94)^2,0)</f>
        <v>1.6526764779795002</v>
      </c>
    </row>
    <row r="95" spans="1:14" x14ac:dyDescent="0.45">
      <c r="A95" s="1">
        <v>42862</v>
      </c>
      <c r="B95" s="2">
        <f t="shared" si="13"/>
        <v>127</v>
      </c>
      <c r="C95">
        <v>58</v>
      </c>
      <c r="D95">
        <v>57</v>
      </c>
      <c r="K95" s="4">
        <f t="shared" si="18"/>
        <v>67.133371288226897</v>
      </c>
      <c r="L95" s="4">
        <f t="shared" si="19"/>
        <v>83.418471088607447</v>
      </c>
      <c r="M95" s="4">
        <f t="shared" si="20"/>
        <v>62.566850422038797</v>
      </c>
      <c r="N95">
        <f t="shared" si="21"/>
        <v>30.989823621353537</v>
      </c>
    </row>
    <row r="96" spans="1:14" x14ac:dyDescent="0.45">
      <c r="A96" s="1">
        <v>42865</v>
      </c>
      <c r="B96" s="2">
        <f t="shared" si="13"/>
        <v>130</v>
      </c>
      <c r="C96">
        <v>65</v>
      </c>
      <c r="D96">
        <v>57</v>
      </c>
      <c r="K96" s="4">
        <f t="shared" si="18"/>
        <v>68.05251354992545</v>
      </c>
      <c r="L96" s="4">
        <f t="shared" si="19"/>
        <v>9.3178389724784747</v>
      </c>
      <c r="M96" s="4">
        <f t="shared" si="20"/>
        <v>63.354900880996667</v>
      </c>
      <c r="N96">
        <f t="shared" si="21"/>
        <v>40.384765207292205</v>
      </c>
    </row>
    <row r="97" spans="1:14" x14ac:dyDescent="0.45">
      <c r="A97" s="1">
        <v>42881</v>
      </c>
      <c r="B97" s="2">
        <f t="shared" si="13"/>
        <v>146</v>
      </c>
      <c r="C97">
        <v>65</v>
      </c>
      <c r="D97">
        <v>59</v>
      </c>
      <c r="K97" s="4">
        <f t="shared" si="18"/>
        <v>72.70486321067176</v>
      </c>
      <c r="L97" s="4">
        <f t="shared" si="19"/>
        <v>59.36491709516315</v>
      </c>
      <c r="M97" s="4">
        <f t="shared" si="20"/>
        <v>67.396973419317035</v>
      </c>
      <c r="N97">
        <f t="shared" si="21"/>
        <v>70.509162604716821</v>
      </c>
    </row>
    <row r="98" spans="1:14" x14ac:dyDescent="0.45">
      <c r="A98" s="1">
        <v>42884</v>
      </c>
      <c r="B98" s="2">
        <f t="shared" si="13"/>
        <v>149</v>
      </c>
      <c r="C98">
        <v>65</v>
      </c>
      <c r="D98">
        <v>59</v>
      </c>
      <c r="K98" s="4">
        <f t="shared" si="18"/>
        <v>73.51233619446964</v>
      </c>
      <c r="L98" s="4">
        <f t="shared" si="19"/>
        <v>72.459867487677869</v>
      </c>
      <c r="M98" s="4">
        <f t="shared" si="20"/>
        <v>68.109047537613506</v>
      </c>
      <c r="N98">
        <f t="shared" si="21"/>
        <v>82.974747042502685</v>
      </c>
    </row>
    <row r="99" spans="1:14" x14ac:dyDescent="0.45">
      <c r="A99" s="1">
        <v>42889</v>
      </c>
      <c r="B99" s="2">
        <f t="shared" si="13"/>
        <v>154</v>
      </c>
      <c r="C99">
        <v>62</v>
      </c>
      <c r="D99">
        <v>59</v>
      </c>
      <c r="K99" s="4">
        <f t="shared" si="18"/>
        <v>74.799544243135713</v>
      </c>
      <c r="L99" s="4">
        <f t="shared" si="19"/>
        <v>163.82833283198858</v>
      </c>
      <c r="M99" s="4">
        <f t="shared" si="20"/>
        <v>69.252207692679349</v>
      </c>
      <c r="N99">
        <f t="shared" si="21"/>
        <v>105.10776257383361</v>
      </c>
    </row>
    <row r="100" spans="1:14" x14ac:dyDescent="0.45">
      <c r="A100" s="1">
        <v>42892</v>
      </c>
      <c r="B100" s="2">
        <f t="shared" si="13"/>
        <v>157</v>
      </c>
      <c r="C100">
        <v>67</v>
      </c>
      <c r="D100">
        <v>60</v>
      </c>
      <c r="K100" s="4">
        <f t="shared" si="18"/>
        <v>75.533365051722527</v>
      </c>
      <c r="L100" s="4">
        <f t="shared" si="19"/>
        <v>72.818319105959404</v>
      </c>
      <c r="M100" s="4">
        <f t="shared" si="20"/>
        <v>69.908945440134048</v>
      </c>
      <c r="N100">
        <f t="shared" si="21"/>
        <v>98.187199735553335</v>
      </c>
    </row>
    <row r="101" spans="1:14" x14ac:dyDescent="0.45">
      <c r="A101" s="1">
        <v>42896</v>
      </c>
      <c r="B101" s="2">
        <f t="shared" si="13"/>
        <v>161</v>
      </c>
      <c r="C101">
        <v>68</v>
      </c>
      <c r="D101">
        <v>62</v>
      </c>
      <c r="K101" s="4">
        <f t="shared" si="18"/>
        <v>76.462800255641241</v>
      </c>
      <c r="L101" s="4">
        <f t="shared" si="19"/>
        <v>71.618988166881451</v>
      </c>
      <c r="M101" s="4">
        <f t="shared" si="20"/>
        <v>70.746936001190051</v>
      </c>
      <c r="N101">
        <f t="shared" si="21"/>
        <v>76.508889408914598</v>
      </c>
    </row>
    <row r="102" spans="1:14" x14ac:dyDescent="0.45">
      <c r="A102" s="1">
        <v>42898</v>
      </c>
      <c r="B102" s="2">
        <f t="shared" si="13"/>
        <v>163</v>
      </c>
      <c r="C102">
        <v>81</v>
      </c>
      <c r="D102">
        <v>68</v>
      </c>
      <c r="K102" s="4">
        <f t="shared" si="18"/>
        <v>76.905277064525436</v>
      </c>
      <c r="L102" s="4">
        <f t="shared" si="19"/>
        <v>16.766755918301435</v>
      </c>
      <c r="M102" s="4">
        <f t="shared" si="20"/>
        <v>71.148670404230216</v>
      </c>
      <c r="N102">
        <f t="shared" si="21"/>
        <v>9.9141253144752746</v>
      </c>
    </row>
    <row r="103" spans="1:14" x14ac:dyDescent="0.45">
      <c r="A103" s="1">
        <v>42900</v>
      </c>
      <c r="B103" s="2">
        <f t="shared" si="13"/>
        <v>165</v>
      </c>
      <c r="C103">
        <v>81</v>
      </c>
      <c r="D103">
        <v>63</v>
      </c>
      <c r="K103" s="4">
        <f t="shared" si="18"/>
        <v>77.332221518420823</v>
      </c>
      <c r="L103" s="4">
        <f t="shared" si="19"/>
        <v>13.452598989935252</v>
      </c>
      <c r="M103" s="4">
        <f t="shared" si="20"/>
        <v>71.538258098269253</v>
      </c>
      <c r="N103">
        <f t="shared" si="21"/>
        <v>72.901851352660486</v>
      </c>
    </row>
    <row r="104" spans="1:14" x14ac:dyDescent="0.45">
      <c r="A104" s="1">
        <v>42907</v>
      </c>
      <c r="B104" s="2">
        <f t="shared" si="13"/>
        <v>172</v>
      </c>
      <c r="C104">
        <v>81</v>
      </c>
      <c r="D104">
        <v>70</v>
      </c>
      <c r="K104" s="4">
        <f t="shared" si="18"/>
        <v>78.697077315971754</v>
      </c>
      <c r="L104" s="4">
        <f t="shared" si="19"/>
        <v>5.3034528886118615</v>
      </c>
      <c r="M104" s="4">
        <f t="shared" si="20"/>
        <v>72.799629611913019</v>
      </c>
      <c r="N104">
        <f t="shared" si="21"/>
        <v>7.8379259639002434</v>
      </c>
    </row>
    <row r="105" spans="1:14" x14ac:dyDescent="0.45">
      <c r="A105" s="1">
        <v>42910</v>
      </c>
      <c r="B105" s="2">
        <f t="shared" si="13"/>
        <v>175</v>
      </c>
      <c r="C105">
        <v>81</v>
      </c>
      <c r="D105">
        <v>76</v>
      </c>
      <c r="K105" s="4">
        <f t="shared" si="18"/>
        <v>79.216925236133775</v>
      </c>
      <c r="L105" s="4">
        <f t="shared" si="19"/>
        <v>3.1793556135365924</v>
      </c>
      <c r="M105" s="4">
        <f t="shared" si="20"/>
        <v>73.288369091259312</v>
      </c>
      <c r="N105">
        <f t="shared" si="21"/>
        <v>7.3529421852378469</v>
      </c>
    </row>
    <row r="106" spans="1:14" x14ac:dyDescent="0.45">
      <c r="A106" s="1">
        <v>42917</v>
      </c>
      <c r="B106" s="2">
        <f t="shared" si="13"/>
        <v>182</v>
      </c>
      <c r="C106">
        <v>80</v>
      </c>
      <c r="D106">
        <v>73</v>
      </c>
      <c r="K106" s="4">
        <f t="shared" si="18"/>
        <v>80.267852354881555</v>
      </c>
      <c r="L106" s="4">
        <f t="shared" si="19"/>
        <v>7.1744884015594368E-2</v>
      </c>
      <c r="M106" s="4">
        <f t="shared" si="20"/>
        <v>74.298216599435506</v>
      </c>
      <c r="N106">
        <f t="shared" si="21"/>
        <v>1.6853663390498883</v>
      </c>
    </row>
    <row r="107" spans="1:14" x14ac:dyDescent="0.45">
      <c r="A107" s="1">
        <v>42918</v>
      </c>
      <c r="B107" s="2">
        <f t="shared" si="13"/>
        <v>183</v>
      </c>
      <c r="C107">
        <v>77</v>
      </c>
      <c r="D107">
        <v>77</v>
      </c>
      <c r="K107" s="4">
        <f t="shared" si="18"/>
        <v>80.398801913581181</v>
      </c>
      <c r="L107" s="4">
        <f t="shared" si="19"/>
        <v>11.551854447763098</v>
      </c>
      <c r="M107" s="4">
        <f t="shared" si="20"/>
        <v>74.426925883219681</v>
      </c>
      <c r="N107">
        <f t="shared" si="21"/>
        <v>6.6207104104448176</v>
      </c>
    </row>
    <row r="108" spans="1:14" x14ac:dyDescent="0.45">
      <c r="A108" s="1">
        <v>42919</v>
      </c>
      <c r="B108" s="2">
        <f t="shared" si="13"/>
        <v>184</v>
      </c>
      <c r="C108">
        <v>78</v>
      </c>
      <c r="D108">
        <v>77</v>
      </c>
      <c r="K108" s="4">
        <f t="shared" si="18"/>
        <v>80.524832889042344</v>
      </c>
      <c r="L108" s="4">
        <f t="shared" si="19"/>
        <v>6.3747811175899081</v>
      </c>
      <c r="M108" s="4">
        <f t="shared" si="20"/>
        <v>74.551626846929693</v>
      </c>
      <c r="N108">
        <f t="shared" si="21"/>
        <v>5.9945310966754359</v>
      </c>
    </row>
    <row r="109" spans="1:14" x14ac:dyDescent="0.45">
      <c r="A109" s="1">
        <v>42920</v>
      </c>
      <c r="B109" s="2">
        <f t="shared" si="13"/>
        <v>185</v>
      </c>
      <c r="C109">
        <v>79</v>
      </c>
      <c r="D109">
        <v>75</v>
      </c>
      <c r="K109" s="4">
        <f t="shared" si="18"/>
        <v>80.645907935567024</v>
      </c>
      <c r="L109" s="4">
        <f t="shared" si="19"/>
        <v>2.7090129323625032</v>
      </c>
      <c r="M109" s="4">
        <f t="shared" si="20"/>
        <v>74.67228253897872</v>
      </c>
      <c r="N109">
        <f t="shared" si="21"/>
        <v>0.10739873425823393</v>
      </c>
    </row>
    <row r="110" spans="1:14" x14ac:dyDescent="0.45">
      <c r="A110" s="1">
        <v>42926</v>
      </c>
      <c r="B110" s="2">
        <f t="shared" si="13"/>
        <v>191</v>
      </c>
      <c r="C110">
        <v>84</v>
      </c>
      <c r="D110">
        <v>79</v>
      </c>
      <c r="K110" s="4">
        <f t="shared" si="18"/>
        <v>81.266378687699444</v>
      </c>
      <c r="L110" s="4">
        <f t="shared" si="19"/>
        <v>7.4726854790638164</v>
      </c>
      <c r="M110" s="4">
        <f t="shared" si="20"/>
        <v>75.309349038573544</v>
      </c>
      <c r="N110">
        <f t="shared" si="21"/>
        <v>13.620904519078028</v>
      </c>
    </row>
    <row r="111" spans="1:14" x14ac:dyDescent="0.45">
      <c r="A111" s="1">
        <v>42930</v>
      </c>
      <c r="B111" s="2">
        <f t="shared" si="13"/>
        <v>195</v>
      </c>
      <c r="C111">
        <v>83</v>
      </c>
      <c r="D111">
        <v>76</v>
      </c>
      <c r="K111" s="4">
        <f t="shared" si="18"/>
        <v>81.576929193230441</v>
      </c>
      <c r="L111" s="4">
        <f t="shared" si="19"/>
        <v>2.0251305210797628</v>
      </c>
      <c r="M111" s="4">
        <f t="shared" si="20"/>
        <v>75.649090255395166</v>
      </c>
      <c r="N111">
        <f t="shared" si="21"/>
        <v>0.12313764885863009</v>
      </c>
    </row>
    <row r="112" spans="1:14" x14ac:dyDescent="0.45">
      <c r="A112" s="1">
        <v>42932</v>
      </c>
      <c r="B112" s="2">
        <f t="shared" si="13"/>
        <v>197</v>
      </c>
      <c r="C112">
        <v>83</v>
      </c>
      <c r="D112">
        <v>80</v>
      </c>
      <c r="K112" s="4">
        <f t="shared" si="18"/>
        <v>81.70068648479122</v>
      </c>
      <c r="L112" s="4">
        <f t="shared" si="19"/>
        <v>1.6882156108041972</v>
      </c>
      <c r="M112" s="4">
        <f t="shared" si="20"/>
        <v>75.792835506199751</v>
      </c>
      <c r="N112">
        <f t="shared" si="21"/>
        <v>17.700233077893508</v>
      </c>
    </row>
    <row r="113" spans="1:14" x14ac:dyDescent="0.45">
      <c r="A113" s="1">
        <v>42933</v>
      </c>
      <c r="B113" s="2">
        <f t="shared" si="13"/>
        <v>198</v>
      </c>
      <c r="C113">
        <v>85</v>
      </c>
      <c r="D113">
        <v>78</v>
      </c>
      <c r="K113" s="4">
        <f t="shared" si="18"/>
        <v>81.754617367311084</v>
      </c>
      <c r="L113" s="4">
        <f t="shared" si="19"/>
        <v>10.532508432558837</v>
      </c>
      <c r="M113" s="4">
        <f t="shared" si="20"/>
        <v>75.858098852053416</v>
      </c>
      <c r="N113">
        <f t="shared" si="21"/>
        <v>4.5877405275748933</v>
      </c>
    </row>
    <row r="114" spans="1:14" x14ac:dyDescent="0.45">
      <c r="A114" s="1">
        <v>42938</v>
      </c>
      <c r="B114" s="2">
        <f t="shared" si="13"/>
        <v>203</v>
      </c>
      <c r="C114">
        <v>82</v>
      </c>
      <c r="D114">
        <v>79</v>
      </c>
      <c r="K114" s="4">
        <f t="shared" si="18"/>
        <v>81.94420231791328</v>
      </c>
      <c r="L114" s="4">
        <f t="shared" si="19"/>
        <v>3.1133813262506347E-3</v>
      </c>
      <c r="M114" s="4">
        <f t="shared" si="20"/>
        <v>76.117588768944699</v>
      </c>
      <c r="N114">
        <f t="shared" si="21"/>
        <v>8.3082945049137322</v>
      </c>
    </row>
    <row r="115" spans="1:14" x14ac:dyDescent="0.45">
      <c r="A115" s="1">
        <v>42940</v>
      </c>
      <c r="B115" s="2">
        <f t="shared" si="13"/>
        <v>205</v>
      </c>
      <c r="C115">
        <v>85</v>
      </c>
      <c r="D115">
        <v>81</v>
      </c>
      <c r="K115" s="4">
        <f t="shared" si="18"/>
        <v>81.982468219531839</v>
      </c>
      <c r="L115" s="4">
        <f t="shared" si="19"/>
        <v>9.1054980461353505</v>
      </c>
      <c r="M115" s="4">
        <f t="shared" si="20"/>
        <v>76.189918012971674</v>
      </c>
      <c r="N115">
        <f t="shared" si="21"/>
        <v>23.136888721934369</v>
      </c>
    </row>
    <row r="116" spans="1:14" x14ac:dyDescent="0.45">
      <c r="A116" s="1">
        <v>42945</v>
      </c>
      <c r="B116" s="2">
        <f t="shared" si="13"/>
        <v>210</v>
      </c>
      <c r="C116">
        <v>79</v>
      </c>
      <c r="D116">
        <v>79</v>
      </c>
      <c r="E116" t="s">
        <v>49</v>
      </c>
      <c r="K116" s="4">
        <f t="shared" si="18"/>
        <v>81.983816099708918</v>
      </c>
      <c r="L116" s="4">
        <f t="shared" si="19"/>
        <v>8.9031585168821366</v>
      </c>
      <c r="M116" s="4">
        <f t="shared" si="20"/>
        <v>76.291324526742315</v>
      </c>
      <c r="N116">
        <f t="shared" si="21"/>
        <v>7.3369228194277438</v>
      </c>
    </row>
    <row r="117" spans="1:14" x14ac:dyDescent="0.45">
      <c r="A117" s="1">
        <v>42951</v>
      </c>
      <c r="B117" s="2">
        <f t="shared" si="13"/>
        <v>216</v>
      </c>
      <c r="C117">
        <v>82</v>
      </c>
      <c r="D117">
        <v>81</v>
      </c>
      <c r="K117" s="4">
        <f t="shared" si="18"/>
        <v>81.807795776420789</v>
      </c>
      <c r="L117" s="4">
        <f t="shared" si="19"/>
        <v>3.6942463561687143E-2</v>
      </c>
      <c r="M117" s="4">
        <f t="shared" si="20"/>
        <v>76.262589039059407</v>
      </c>
      <c r="N117">
        <f t="shared" si="21"/>
        <v>22.443062612840077</v>
      </c>
    </row>
    <row r="118" spans="1:14" x14ac:dyDescent="0.45">
      <c r="A118" s="1">
        <v>42956</v>
      </c>
      <c r="B118" s="2">
        <f t="shared" si="13"/>
        <v>221</v>
      </c>
      <c r="C118">
        <v>82</v>
      </c>
      <c r="D118">
        <v>78</v>
      </c>
      <c r="K118" s="4">
        <f t="shared" si="18"/>
        <v>81.5143548986252</v>
      </c>
      <c r="L118" s="4">
        <f t="shared" si="19"/>
        <v>0.23585116448933977</v>
      </c>
      <c r="M118" s="4">
        <f t="shared" si="20"/>
        <v>76.113498061480627</v>
      </c>
      <c r="N118">
        <f t="shared" si="21"/>
        <v>3.5588895640373535</v>
      </c>
    </row>
    <row r="119" spans="1:14" x14ac:dyDescent="0.45">
      <c r="A119" s="1">
        <v>42970</v>
      </c>
      <c r="B119" s="2">
        <f t="shared" si="13"/>
        <v>235</v>
      </c>
      <c r="C119">
        <v>83</v>
      </c>
      <c r="D119">
        <v>74</v>
      </c>
      <c r="K119" s="4">
        <f t="shared" si="18"/>
        <v>80.005637635539927</v>
      </c>
      <c r="L119" s="4">
        <f t="shared" si="19"/>
        <v>8.9662059696949221</v>
      </c>
      <c r="M119" s="4">
        <f t="shared" si="20"/>
        <v>75.103531844860271</v>
      </c>
      <c r="N119">
        <f t="shared" si="21"/>
        <v>1.217782532620713</v>
      </c>
    </row>
    <row r="120" spans="1:14" x14ac:dyDescent="0.45">
      <c r="A120" s="1">
        <v>42974</v>
      </c>
      <c r="B120" s="2">
        <f t="shared" si="13"/>
        <v>239</v>
      </c>
      <c r="C120">
        <v>77</v>
      </c>
      <c r="D120">
        <v>76</v>
      </c>
      <c r="K120" s="4">
        <f t="shared" si="18"/>
        <v>79.39730643004782</v>
      </c>
      <c r="L120" s="4">
        <f t="shared" si="19"/>
        <v>5.7470781195486227</v>
      </c>
      <c r="M120" s="4">
        <f t="shared" si="20"/>
        <v>74.660400035399348</v>
      </c>
      <c r="N120">
        <f t="shared" si="21"/>
        <v>1.7945280651580668</v>
      </c>
    </row>
    <row r="121" spans="1:14" x14ac:dyDescent="0.45">
      <c r="A121" s="1">
        <v>42981</v>
      </c>
      <c r="B121" s="2">
        <f t="shared" si="13"/>
        <v>246</v>
      </c>
      <c r="C121">
        <v>75</v>
      </c>
      <c r="D121">
        <v>70</v>
      </c>
      <c r="K121" s="4">
        <f t="shared" si="18"/>
        <v>78.15678508938656</v>
      </c>
      <c r="L121" s="4">
        <f t="shared" si="19"/>
        <v>9.9652921005733095</v>
      </c>
      <c r="M121" s="4">
        <f t="shared" si="20"/>
        <v>73.729431636035969</v>
      </c>
      <c r="N121">
        <f t="shared" si="21"/>
        <v>13.908660327865922</v>
      </c>
    </row>
    <row r="122" spans="1:14" x14ac:dyDescent="0.45">
      <c r="A122" s="1">
        <v>43003</v>
      </c>
      <c r="B122" s="2">
        <f t="shared" si="13"/>
        <v>268</v>
      </c>
      <c r="C122">
        <v>79</v>
      </c>
      <c r="D122">
        <v>72</v>
      </c>
      <c r="K122" s="4">
        <f t="shared" si="18"/>
        <v>73.00380884915208</v>
      </c>
      <c r="L122" s="4">
        <f t="shared" si="19"/>
        <v>35.954308317506907</v>
      </c>
      <c r="M122" s="4">
        <f t="shared" si="20"/>
        <v>69.670839434452319</v>
      </c>
      <c r="N122">
        <f t="shared" si="21"/>
        <v>5.424988940102395</v>
      </c>
    </row>
    <row r="123" spans="1:14" x14ac:dyDescent="0.45">
      <c r="A123" s="1">
        <v>43007</v>
      </c>
      <c r="B123" s="2">
        <f t="shared" si="13"/>
        <v>272</v>
      </c>
      <c r="C123">
        <v>75</v>
      </c>
      <c r="D123">
        <v>73</v>
      </c>
      <c r="K123" s="4">
        <f t="shared" si="18"/>
        <v>71.901713101770653</v>
      </c>
      <c r="L123" s="4">
        <f t="shared" si="19"/>
        <v>9.5993817037396258</v>
      </c>
      <c r="M123" s="4">
        <f t="shared" si="20"/>
        <v>68.779133961678767</v>
      </c>
      <c r="N123">
        <f t="shared" si="21"/>
        <v>17.815710113453584</v>
      </c>
    </row>
    <row r="124" spans="1:14" x14ac:dyDescent="0.45">
      <c r="A124" s="1">
        <v>43008</v>
      </c>
      <c r="B124" s="2">
        <f t="shared" si="13"/>
        <v>273</v>
      </c>
      <c r="C124">
        <v>72</v>
      </c>
      <c r="D124">
        <v>71</v>
      </c>
      <c r="K124" s="4">
        <f t="shared" si="18"/>
        <v>71.619981380270573</v>
      </c>
      <c r="L124" s="4">
        <f t="shared" si="19"/>
        <v>0.14441415134105856</v>
      </c>
      <c r="M124" s="4">
        <f t="shared" si="20"/>
        <v>68.550203731657888</v>
      </c>
      <c r="N124">
        <f t="shared" si="21"/>
        <v>6.0015017563829378</v>
      </c>
    </row>
    <row r="125" spans="1:14" x14ac:dyDescent="0.45">
      <c r="A125" s="1">
        <v>43009</v>
      </c>
      <c r="B125" s="2">
        <f t="shared" si="13"/>
        <v>274</v>
      </c>
      <c r="C125">
        <v>71</v>
      </c>
      <c r="D125">
        <v>70</v>
      </c>
      <c r="K125" s="4">
        <f t="shared" si="18"/>
        <v>71.335932429518493</v>
      </c>
      <c r="L125" s="4">
        <f t="shared" si="19"/>
        <v>0.11285059720219749</v>
      </c>
      <c r="M125" s="4">
        <f t="shared" si="20"/>
        <v>68.319006581166406</v>
      </c>
      <c r="N125">
        <f t="shared" si="21"/>
        <v>2.8257388741618561</v>
      </c>
    </row>
    <row r="126" spans="1:14" x14ac:dyDescent="0.45">
      <c r="A126" s="1">
        <v>43013</v>
      </c>
      <c r="B126" s="2">
        <f t="shared" si="13"/>
        <v>278</v>
      </c>
      <c r="C126">
        <v>74</v>
      </c>
      <c r="D126">
        <v>70</v>
      </c>
      <c r="K126" s="4">
        <f t="shared" si="18"/>
        <v>70.178257505220301</v>
      </c>
      <c r="L126" s="4">
        <f t="shared" si="19"/>
        <v>14.605715696404953</v>
      </c>
      <c r="M126" s="4">
        <f t="shared" si="20"/>
        <v>67.372928597005043</v>
      </c>
      <c r="N126">
        <f t="shared" si="21"/>
        <v>6.9015041564338935</v>
      </c>
    </row>
    <row r="127" spans="1:14" x14ac:dyDescent="0.45">
      <c r="A127" s="1">
        <v>43014</v>
      </c>
      <c r="B127" s="2">
        <f t="shared" si="13"/>
        <v>279</v>
      </c>
      <c r="C127">
        <v>75</v>
      </c>
      <c r="D127">
        <v>69</v>
      </c>
      <c r="K127" s="4">
        <f t="shared" si="18"/>
        <v>69.883897811612513</v>
      </c>
      <c r="L127" s="4">
        <f t="shared" si="19"/>
        <v>26.174501602023231</v>
      </c>
      <c r="M127" s="4">
        <f t="shared" si="20"/>
        <v>67.131437194957286</v>
      </c>
      <c r="N127">
        <f t="shared" si="21"/>
        <v>3.4915269563890958</v>
      </c>
    </row>
    <row r="128" spans="1:14" x14ac:dyDescent="0.45">
      <c r="A128" s="1">
        <v>43022</v>
      </c>
      <c r="B128" s="2">
        <f t="shared" si="13"/>
        <v>287</v>
      </c>
      <c r="C128">
        <v>75</v>
      </c>
      <c r="D128">
        <v>72</v>
      </c>
      <c r="K128" s="4">
        <f t="shared" si="18"/>
        <v>67.471552324887412</v>
      </c>
      <c r="L128" s="4">
        <f t="shared" si="19"/>
        <v>56.677524396908133</v>
      </c>
      <c r="M128" s="4">
        <f t="shared" si="20"/>
        <v>65.139152095796817</v>
      </c>
      <c r="N128">
        <f t="shared" si="21"/>
        <v>47.071233964609213</v>
      </c>
    </row>
    <row r="129" spans="1:14" x14ac:dyDescent="0.45">
      <c r="A129" s="1">
        <v>43024</v>
      </c>
      <c r="B129" s="2">
        <f t="shared" si="13"/>
        <v>289</v>
      </c>
      <c r="C129">
        <v>69</v>
      </c>
      <c r="D129">
        <v>68</v>
      </c>
      <c r="K129" s="4">
        <f t="shared" si="18"/>
        <v>66.85578326259261</v>
      </c>
      <c r="L129" s="4">
        <f t="shared" si="19"/>
        <v>4.5976654169779936</v>
      </c>
      <c r="M129" s="4">
        <f t="shared" si="20"/>
        <v>64.627026198588396</v>
      </c>
      <c r="N129">
        <f t="shared" si="21"/>
        <v>11.376952265009045</v>
      </c>
    </row>
    <row r="130" spans="1:14" x14ac:dyDescent="0.45">
      <c r="A130" s="1">
        <v>43025</v>
      </c>
      <c r="B130" s="2">
        <f t="shared" si="13"/>
        <v>290</v>
      </c>
      <c r="C130">
        <v>70</v>
      </c>
      <c r="D130">
        <v>67</v>
      </c>
      <c r="K130" s="4">
        <f t="shared" si="18"/>
        <v>66.546494799385812</v>
      </c>
      <c r="L130" s="4">
        <f t="shared" si="19"/>
        <v>11.926698170669244</v>
      </c>
      <c r="M130" s="4">
        <f t="shared" si="20"/>
        <v>64.369268626599322</v>
      </c>
      <c r="N130">
        <f t="shared" si="21"/>
        <v>6.920747558994619</v>
      </c>
    </row>
    <row r="131" spans="1:14" x14ac:dyDescent="0.45">
      <c r="A131" s="1">
        <v>43026</v>
      </c>
      <c r="B131" s="2">
        <f t="shared" si="13"/>
        <v>291</v>
      </c>
      <c r="C131">
        <v>69</v>
      </c>
      <c r="D131">
        <v>66</v>
      </c>
      <c r="K131" s="4">
        <f t="shared" si="18"/>
        <v>66.236392490495732</v>
      </c>
      <c r="L131" s="4">
        <f t="shared" si="19"/>
        <v>7.6375264665883851</v>
      </c>
      <c r="M131" s="4">
        <f t="shared" si="20"/>
        <v>64.110483035443224</v>
      </c>
      <c r="N131">
        <f t="shared" si="21"/>
        <v>3.5702743593478536</v>
      </c>
    </row>
    <row r="132" spans="1:14" x14ac:dyDescent="0.45">
      <c r="A132" s="1">
        <v>43029</v>
      </c>
      <c r="B132" s="2">
        <f t="shared" si="13"/>
        <v>294</v>
      </c>
      <c r="C132">
        <v>68</v>
      </c>
      <c r="D132">
        <v>65</v>
      </c>
      <c r="K132" s="4">
        <f t="shared" si="18"/>
        <v>65.302122432155556</v>
      </c>
      <c r="L132" s="4">
        <f t="shared" si="19"/>
        <v>7.2785433710782499</v>
      </c>
      <c r="M132" s="4">
        <f t="shared" si="20"/>
        <v>63.32872637122945</v>
      </c>
      <c r="N132">
        <f t="shared" si="21"/>
        <v>2.793155542223881</v>
      </c>
    </row>
    <row r="133" spans="1:14" x14ac:dyDescent="0.45">
      <c r="A133" s="1">
        <v>43035</v>
      </c>
      <c r="B133" s="2">
        <f t="shared" si="13"/>
        <v>300</v>
      </c>
      <c r="C133">
        <v>66</v>
      </c>
      <c r="D133">
        <v>61</v>
      </c>
      <c r="K133" s="4">
        <f t="shared" si="18"/>
        <v>63.424068471129829</v>
      </c>
      <c r="L133" s="4">
        <f t="shared" si="19"/>
        <v>6.6354232414274188</v>
      </c>
      <c r="M133" s="4">
        <f t="shared" si="20"/>
        <v>61.747887129744036</v>
      </c>
      <c r="N133">
        <f t="shared" si="21"/>
        <v>0.55933515883677309</v>
      </c>
    </row>
    <row r="134" spans="1:14" x14ac:dyDescent="0.45">
      <c r="A134" s="1">
        <v>43037</v>
      </c>
      <c r="B134" s="2">
        <f t="shared" si="13"/>
        <v>302</v>
      </c>
      <c r="C134">
        <v>60</v>
      </c>
      <c r="D134">
        <v>60</v>
      </c>
      <c r="K134" s="4">
        <f t="shared" si="18"/>
        <v>62.797951573938875</v>
      </c>
      <c r="L134" s="4">
        <f t="shared" si="19"/>
        <v>7.8285330101070247</v>
      </c>
      <c r="M134" s="4">
        <f t="shared" si="20"/>
        <v>61.218095909043996</v>
      </c>
      <c r="N134">
        <f t="shared" si="21"/>
        <v>1.483757643629718</v>
      </c>
    </row>
    <row r="135" spans="1:14" x14ac:dyDescent="0.45">
      <c r="A135" s="1">
        <v>43041</v>
      </c>
      <c r="B135" s="2">
        <f t="shared" si="13"/>
        <v>306</v>
      </c>
      <c r="C135">
        <v>62</v>
      </c>
      <c r="D135">
        <v>58</v>
      </c>
      <c r="K135" s="4">
        <f t="shared" si="18"/>
        <v>61.550021323740651</v>
      </c>
      <c r="L135" s="4">
        <f t="shared" si="19"/>
        <v>0.20248080908811578</v>
      </c>
      <c r="M135" s="4">
        <f t="shared" si="20"/>
        <v>60.158010801840405</v>
      </c>
      <c r="N135">
        <f t="shared" si="21"/>
        <v>4.6570106208598663</v>
      </c>
    </row>
    <row r="136" spans="1:14" x14ac:dyDescent="0.45">
      <c r="A136" s="1">
        <v>43176</v>
      </c>
      <c r="B136" s="2">
        <f t="shared" ref="B136:B157" si="22">_xlfn.DAYS(A136,A$4)-730-365-365</f>
        <v>76</v>
      </c>
      <c r="C136">
        <v>48</v>
      </c>
      <c r="D136">
        <v>48</v>
      </c>
      <c r="K136" s="4">
        <f t="shared" si="18"/>
        <v>52.162711998593565</v>
      </c>
      <c r="L136" s="4">
        <f t="shared" si="19"/>
        <v>17.328171183234833</v>
      </c>
      <c r="M136" s="4">
        <f t="shared" si="20"/>
        <v>50.185322860611258</v>
      </c>
      <c r="N136">
        <f t="shared" si="21"/>
        <v>4.7756360051101723</v>
      </c>
    </row>
    <row r="137" spans="1:14" x14ac:dyDescent="0.45">
      <c r="A137" s="1">
        <v>43177</v>
      </c>
      <c r="B137" s="2">
        <f t="shared" si="22"/>
        <v>77</v>
      </c>
      <c r="C137">
        <v>53</v>
      </c>
      <c r="D137">
        <v>50</v>
      </c>
      <c r="K137" s="4">
        <f t="shared" si="18"/>
        <v>52.405308511239554</v>
      </c>
      <c r="L137" s="4">
        <f t="shared" si="19"/>
        <v>0.35365796680411615</v>
      </c>
      <c r="M137" s="4">
        <f t="shared" si="20"/>
        <v>50.37731504786926</v>
      </c>
      <c r="N137">
        <f t="shared" si="21"/>
        <v>0.14236664534858193</v>
      </c>
    </row>
    <row r="138" spans="1:14" x14ac:dyDescent="0.45">
      <c r="A138" s="8">
        <v>43184.583333333336</v>
      </c>
      <c r="B138" s="2">
        <f t="shared" si="22"/>
        <v>84</v>
      </c>
      <c r="C138">
        <v>49</v>
      </c>
      <c r="D138">
        <v>48</v>
      </c>
      <c r="K138" s="4">
        <f>IF(B138&gt;0,$Q$3+$Q$4*SIN((B138-$Q$5)/365*2*PI()),0)</f>
        <v>54.193876934296092</v>
      </c>
      <c r="L138" s="4">
        <f>(C138-K138)^2</f>
        <v>26.976357608612975</v>
      </c>
      <c r="M138" s="4">
        <f>$AJ$3+$AJ$4*SIN((B138-$AJ$5)/365*2*PI())</f>
        <v>51.805266962918083</v>
      </c>
      <c r="N138">
        <f>IF(B138&gt;0,(D138-M138)^2,0)</f>
        <v>14.480056659075808</v>
      </c>
    </row>
    <row r="139" spans="1:14" x14ac:dyDescent="0.45">
      <c r="A139" s="8">
        <v>43188.5</v>
      </c>
      <c r="B139" s="2">
        <f t="shared" si="22"/>
        <v>88</v>
      </c>
      <c r="C139">
        <v>55</v>
      </c>
      <c r="D139">
        <v>51</v>
      </c>
      <c r="K139" s="4">
        <f t="shared" ref="K139:K157" si="23">IF(B139&gt;0,$Q$3+$Q$4*SIN((B139-$Q$5)/365*2*PI()),0)</f>
        <v>55.280216546456771</v>
      </c>
      <c r="L139" s="4">
        <f t="shared" ref="L139:L157" si="24">(C139-K139)^2</f>
        <v>7.8521312908159557E-2</v>
      </c>
      <c r="M139" s="4">
        <f t="shared" ref="M139:M157" si="25">$AJ$3+$AJ$4*SIN((B139-$AJ$5)/365*2*PI())</f>
        <v>52.681869373910295</v>
      </c>
      <c r="N139">
        <f t="shared" ref="N139:N157" si="26">IF(B139&gt;0,(D139-M139)^2,0)</f>
        <v>2.8286845908974092</v>
      </c>
    </row>
    <row r="140" spans="1:14" x14ac:dyDescent="0.45">
      <c r="A140" s="8">
        <v>43191.75</v>
      </c>
      <c r="B140" s="2">
        <f t="shared" si="22"/>
        <v>91</v>
      </c>
      <c r="C140">
        <v>56</v>
      </c>
      <c r="D140">
        <v>52</v>
      </c>
      <c r="K140" s="4">
        <f t="shared" si="23"/>
        <v>56.121758686261678</v>
      </c>
      <c r="L140" s="4">
        <f t="shared" si="24"/>
        <v>1.4825177680169834E-2</v>
      </c>
      <c r="M140" s="4">
        <f t="shared" si="25"/>
        <v>53.365115744816194</v>
      </c>
      <c r="N140">
        <f t="shared" si="26"/>
        <v>1.8635409967450718</v>
      </c>
    </row>
    <row r="141" spans="1:14" x14ac:dyDescent="0.45">
      <c r="A141" s="8">
        <v>43201.666666666664</v>
      </c>
      <c r="B141" s="2">
        <f t="shared" si="22"/>
        <v>101</v>
      </c>
      <c r="C141">
        <v>59</v>
      </c>
      <c r="D141">
        <v>53</v>
      </c>
      <c r="K141" s="4">
        <f t="shared" si="23"/>
        <v>59.061758798340925</v>
      </c>
      <c r="L141" s="4">
        <f t="shared" si="24"/>
        <v>3.8141491725150558E-3</v>
      </c>
      <c r="M141" s="4">
        <f t="shared" si="25"/>
        <v>55.777078946655294</v>
      </c>
      <c r="N141">
        <f t="shared" si="26"/>
        <v>7.7121674759560781</v>
      </c>
    </row>
    <row r="142" spans="1:14" x14ac:dyDescent="0.45">
      <c r="A142" s="8">
        <v>43203.708333333336</v>
      </c>
      <c r="B142" s="2">
        <f t="shared" si="22"/>
        <v>103</v>
      </c>
      <c r="C142">
        <v>65</v>
      </c>
      <c r="D142">
        <v>55</v>
      </c>
      <c r="K142" s="4">
        <f t="shared" si="23"/>
        <v>59.669436836734441</v>
      </c>
      <c r="L142" s="4">
        <f t="shared" si="24"/>
        <v>28.414903637563722</v>
      </c>
      <c r="M142" s="4">
        <f t="shared" si="25"/>
        <v>56.280017660134817</v>
      </c>
      <c r="N142">
        <f t="shared" si="26"/>
        <v>1.638445210257012</v>
      </c>
    </row>
    <row r="143" spans="1:14" x14ac:dyDescent="0.45">
      <c r="A143" s="8">
        <v>43211.416666666664</v>
      </c>
      <c r="B143" s="2">
        <f t="shared" si="22"/>
        <v>111</v>
      </c>
      <c r="C143">
        <v>54</v>
      </c>
      <c r="D143">
        <v>53</v>
      </c>
      <c r="K143" s="4">
        <f t="shared" si="23"/>
        <v>62.141820308669288</v>
      </c>
      <c r="L143" s="4">
        <f t="shared" si="24"/>
        <v>66.289237938659667</v>
      </c>
      <c r="M143" s="4">
        <f t="shared" si="25"/>
        <v>58.340474601025527</v>
      </c>
      <c r="N143">
        <f t="shared" si="26"/>
        <v>28.520668964198759</v>
      </c>
    </row>
    <row r="144" spans="1:14" x14ac:dyDescent="0.45">
      <c r="A144" s="8">
        <v>43212.625</v>
      </c>
      <c r="B144" s="2">
        <f t="shared" si="22"/>
        <v>112</v>
      </c>
      <c r="C144">
        <v>58</v>
      </c>
      <c r="D144">
        <v>54</v>
      </c>
      <c r="K144" s="4">
        <f t="shared" si="23"/>
        <v>62.454046106904322</v>
      </c>
      <c r="L144" s="4">
        <f t="shared" si="24"/>
        <v>19.838526722429545</v>
      </c>
      <c r="M144" s="4">
        <f t="shared" si="25"/>
        <v>58.602252580857837</v>
      </c>
      <c r="N144">
        <f t="shared" si="26"/>
        <v>21.180728818012618</v>
      </c>
    </row>
    <row r="145" spans="1:14" x14ac:dyDescent="0.45">
      <c r="A145" s="8">
        <v>43221.666666666664</v>
      </c>
      <c r="B145" s="2">
        <f t="shared" si="22"/>
        <v>121</v>
      </c>
      <c r="C145">
        <v>66</v>
      </c>
      <c r="D145">
        <v>56</v>
      </c>
      <c r="K145" s="4">
        <f t="shared" si="23"/>
        <v>65.270897256631912</v>
      </c>
      <c r="L145" s="4">
        <f t="shared" si="24"/>
        <v>0.53159081038687217</v>
      </c>
      <c r="M145" s="4">
        <f t="shared" si="25"/>
        <v>60.979529279699747</v>
      </c>
      <c r="N145">
        <f t="shared" si="26"/>
        <v>24.795711847387082</v>
      </c>
    </row>
    <row r="146" spans="1:14" x14ac:dyDescent="0.45">
      <c r="A146" s="8">
        <v>43224.416666666664</v>
      </c>
      <c r="B146" s="2">
        <f t="shared" si="22"/>
        <v>124</v>
      </c>
      <c r="C146">
        <v>63</v>
      </c>
      <c r="D146">
        <v>60</v>
      </c>
      <c r="K146" s="4">
        <f t="shared" si="23"/>
        <v>66.205341033916483</v>
      </c>
      <c r="L146" s="4">
        <f t="shared" si="24"/>
        <v>10.274211143708786</v>
      </c>
      <c r="M146" s="4">
        <f t="shared" si="25"/>
        <v>61.774355527416503</v>
      </c>
      <c r="N146">
        <f t="shared" si="26"/>
        <v>3.1483375376734974</v>
      </c>
    </row>
    <row r="147" spans="1:14" x14ac:dyDescent="0.45">
      <c r="A147" s="8">
        <v>43225.5</v>
      </c>
      <c r="B147" s="2">
        <f t="shared" si="22"/>
        <v>125</v>
      </c>
      <c r="C147">
        <v>66</v>
      </c>
      <c r="D147">
        <v>61</v>
      </c>
      <c r="K147" s="4">
        <f t="shared" si="23"/>
        <v>66.515519677168001</v>
      </c>
      <c r="L147" s="4">
        <f t="shared" si="24"/>
        <v>0.26576053754740003</v>
      </c>
      <c r="M147" s="4">
        <f t="shared" si="25"/>
        <v>62.03888406338865</v>
      </c>
      <c r="N147">
        <f t="shared" si="26"/>
        <v>1.0792800971629131</v>
      </c>
    </row>
    <row r="148" spans="1:14" x14ac:dyDescent="0.45">
      <c r="A148" s="8">
        <v>43233.625</v>
      </c>
      <c r="B148" s="2">
        <f t="shared" si="22"/>
        <v>133</v>
      </c>
      <c r="C148">
        <v>75</v>
      </c>
      <c r="D148">
        <v>68</v>
      </c>
      <c r="K148" s="4">
        <f t="shared" si="23"/>
        <v>68.960317048028415</v>
      </c>
      <c r="L148" s="4">
        <f t="shared" si="24"/>
        <v>36.477770160336199</v>
      </c>
      <c r="M148" s="4">
        <f t="shared" si="25"/>
        <v>64.136405672218643</v>
      </c>
      <c r="N148">
        <f t="shared" si="26"/>
        <v>14.927361129664273</v>
      </c>
    </row>
    <row r="149" spans="1:14" x14ac:dyDescent="0.45">
      <c r="A149" s="8">
        <v>43237.791666666664</v>
      </c>
      <c r="B149" s="2">
        <f t="shared" si="22"/>
        <v>137</v>
      </c>
      <c r="C149">
        <v>76</v>
      </c>
      <c r="D149">
        <v>71</v>
      </c>
      <c r="K149" s="4">
        <f t="shared" si="23"/>
        <v>70.148905151640335</v>
      </c>
      <c r="L149" s="4">
        <f t="shared" si="24"/>
        <v>34.235310924501007</v>
      </c>
      <c r="M149" s="4">
        <f t="shared" si="25"/>
        <v>65.164631525708202</v>
      </c>
      <c r="N149">
        <f t="shared" si="26"/>
        <v>34.051525230758585</v>
      </c>
    </row>
    <row r="150" spans="1:14" x14ac:dyDescent="0.45">
      <c r="A150" s="8">
        <v>43245.416666666664</v>
      </c>
      <c r="B150" s="2">
        <f t="shared" si="22"/>
        <v>145</v>
      </c>
      <c r="C150">
        <v>75</v>
      </c>
      <c r="D150">
        <v>68</v>
      </c>
      <c r="K150" s="4">
        <f t="shared" si="23"/>
        <v>72.430320983852013</v>
      </c>
      <c r="L150" s="4">
        <f t="shared" si="24"/>
        <v>6.6032502460312852</v>
      </c>
      <c r="M150" s="4">
        <f t="shared" si="25"/>
        <v>67.155670613165555</v>
      </c>
      <c r="N150">
        <f t="shared" si="26"/>
        <v>0.71289211347223069</v>
      </c>
    </row>
    <row r="151" spans="1:14" x14ac:dyDescent="0.45">
      <c r="A151" s="8">
        <v>43247.833333333336</v>
      </c>
      <c r="B151" s="2">
        <f t="shared" si="22"/>
        <v>147</v>
      </c>
      <c r="C151">
        <v>72</v>
      </c>
      <c r="D151">
        <v>61</v>
      </c>
      <c r="K151" s="4">
        <f t="shared" si="23"/>
        <v>72.976766734339506</v>
      </c>
      <c r="L151" s="4">
        <f t="shared" si="24"/>
        <v>0.95407325331226334</v>
      </c>
      <c r="M151" s="4">
        <f t="shared" si="25"/>
        <v>67.636351032028202</v>
      </c>
      <c r="N151">
        <f t="shared" si="26"/>
        <v>44.04115502030178</v>
      </c>
    </row>
    <row r="152" spans="1:14" x14ac:dyDescent="0.45">
      <c r="A152" s="8">
        <v>43257.708333333336</v>
      </c>
      <c r="B152" s="2">
        <f t="shared" si="22"/>
        <v>157</v>
      </c>
      <c r="C152">
        <v>67</v>
      </c>
      <c r="D152">
        <v>61</v>
      </c>
      <c r="K152" s="4">
        <f t="shared" si="23"/>
        <v>75.533365051722527</v>
      </c>
      <c r="L152" s="4">
        <f t="shared" si="24"/>
        <v>72.818319105959404</v>
      </c>
      <c r="M152" s="4">
        <f t="shared" si="25"/>
        <v>69.908945440134048</v>
      </c>
      <c r="N152">
        <f t="shared" si="26"/>
        <v>79.36930885528524</v>
      </c>
    </row>
    <row r="153" spans="1:14" x14ac:dyDescent="0.45">
      <c r="A153" s="8">
        <v>43281.833333333336</v>
      </c>
      <c r="B153" s="2">
        <f t="shared" si="22"/>
        <v>181</v>
      </c>
      <c r="C153">
        <v>86</v>
      </c>
      <c r="D153">
        <v>76</v>
      </c>
      <c r="K153" s="4">
        <f t="shared" si="23"/>
        <v>80.13202301612381</v>
      </c>
      <c r="L153" s="4">
        <f t="shared" si="24"/>
        <v>34.433153883300704</v>
      </c>
      <c r="M153" s="4">
        <f t="shared" si="25"/>
        <v>74.165537134915724</v>
      </c>
      <c r="N153">
        <f t="shared" si="26"/>
        <v>3.3652540033732126</v>
      </c>
    </row>
    <row r="154" spans="1:14" x14ac:dyDescent="0.45">
      <c r="A154" s="8">
        <v>43282.375</v>
      </c>
      <c r="B154" s="2">
        <f t="shared" si="22"/>
        <v>182</v>
      </c>
      <c r="C154">
        <v>81</v>
      </c>
      <c r="D154">
        <v>74</v>
      </c>
      <c r="K154" s="4">
        <f t="shared" si="23"/>
        <v>80.267852354881555</v>
      </c>
      <c r="L154" s="4">
        <f t="shared" si="24"/>
        <v>0.53604017425248474</v>
      </c>
      <c r="M154" s="4">
        <f t="shared" si="25"/>
        <v>74.298216599435506</v>
      </c>
      <c r="N154">
        <f t="shared" si="26"/>
        <v>8.8933140178876866E-2</v>
      </c>
    </row>
    <row r="155" spans="1:14" x14ac:dyDescent="0.45">
      <c r="A155" s="8">
        <v>43285.875</v>
      </c>
      <c r="B155" s="2">
        <f t="shared" si="22"/>
        <v>185</v>
      </c>
      <c r="C155">
        <v>86</v>
      </c>
      <c r="D155">
        <v>84</v>
      </c>
      <c r="K155" s="4">
        <f t="shared" si="23"/>
        <v>80.645907935567024</v>
      </c>
      <c r="L155" s="4">
        <f t="shared" si="24"/>
        <v>28.666301834424164</v>
      </c>
      <c r="M155" s="4">
        <f t="shared" si="25"/>
        <v>74.67228253897872</v>
      </c>
      <c r="N155">
        <f t="shared" si="26"/>
        <v>87.006313032641273</v>
      </c>
    </row>
    <row r="156" spans="1:14" x14ac:dyDescent="0.45">
      <c r="A156" s="8">
        <v>43286.375</v>
      </c>
      <c r="B156" s="2">
        <f t="shared" si="22"/>
        <v>186</v>
      </c>
      <c r="C156">
        <v>83</v>
      </c>
      <c r="D156">
        <v>82</v>
      </c>
      <c r="K156" s="4">
        <f t="shared" si="23"/>
        <v>80.761991176005921</v>
      </c>
      <c r="L156" s="4">
        <f t="shared" si="24"/>
        <v>5.0086834962753599</v>
      </c>
      <c r="M156" s="4">
        <f t="shared" si="25"/>
        <v>74.788857206481239</v>
      </c>
      <c r="N156">
        <f t="shared" si="26"/>
        <v>52.000580388517555</v>
      </c>
    </row>
    <row r="157" spans="1:14" x14ac:dyDescent="0.45">
      <c r="A157" s="8">
        <v>43297</v>
      </c>
      <c r="B157" s="2">
        <f t="shared" si="22"/>
        <v>197</v>
      </c>
      <c r="C157">
        <v>86</v>
      </c>
      <c r="D157">
        <v>82</v>
      </c>
      <c r="K157" s="4">
        <f t="shared" si="23"/>
        <v>81.70068648479122</v>
      </c>
      <c r="L157" s="4">
        <f t="shared" si="24"/>
        <v>18.484096702056878</v>
      </c>
      <c r="M157" s="4">
        <f t="shared" si="25"/>
        <v>75.792835506199751</v>
      </c>
      <c r="N157">
        <f t="shared" si="26"/>
        <v>38.528891053094505</v>
      </c>
    </row>
    <row r="158" spans="1:14" x14ac:dyDescent="0.45">
      <c r="A158" s="8">
        <v>43303.791666666664</v>
      </c>
      <c r="B158" s="2">
        <f t="shared" ref="B158:B176" si="27">_xlfn.DAYS(A158,A$4)-730-365-365</f>
        <v>203</v>
      </c>
      <c r="C158">
        <v>81</v>
      </c>
      <c r="D158">
        <v>81</v>
      </c>
      <c r="K158" s="4">
        <f t="shared" ref="K158:K178" si="28">IF(B158&gt;0,$Q$3+$Q$4*SIN((B158-$Q$5)/365*2*PI()),0)</f>
        <v>81.94420231791328</v>
      </c>
      <c r="L158" s="4">
        <f t="shared" ref="L158:L178" si="29">(C158-K158)^2</f>
        <v>0.89151801715281132</v>
      </c>
      <c r="M158" s="4">
        <f t="shared" ref="M158:M178" si="30">$AJ$3+$AJ$4*SIN((B158-$AJ$5)/365*2*PI())</f>
        <v>76.117588768944699</v>
      </c>
      <c r="N158">
        <f t="shared" ref="N158:N178" si="31">IF(B158&gt;0,(D158-M158)^2,0)</f>
        <v>23.837939429134934</v>
      </c>
    </row>
    <row r="159" spans="1:14" x14ac:dyDescent="0.45">
      <c r="A159" s="8">
        <v>43323.833333333336</v>
      </c>
      <c r="B159" s="2">
        <f t="shared" si="27"/>
        <v>223</v>
      </c>
      <c r="C159">
        <v>82</v>
      </c>
      <c r="D159">
        <v>79</v>
      </c>
      <c r="K159" s="4">
        <f t="shared" si="28"/>
        <v>81.360101795035831</v>
      </c>
      <c r="L159" s="4">
        <f t="shared" si="29"/>
        <v>0.4094697127163654</v>
      </c>
      <c r="M159" s="4">
        <f t="shared" si="30"/>
        <v>76.022233794773612</v>
      </c>
      <c r="N159">
        <f t="shared" si="31"/>
        <v>8.867091572988361</v>
      </c>
    </row>
    <row r="160" spans="1:14" x14ac:dyDescent="0.45">
      <c r="A160" s="8">
        <v>43326.625</v>
      </c>
      <c r="B160" s="2">
        <f t="shared" si="27"/>
        <v>226</v>
      </c>
      <c r="C160">
        <v>84</v>
      </c>
      <c r="D160">
        <v>78</v>
      </c>
      <c r="K160" s="4">
        <f t="shared" si="28"/>
        <v>81.089763134867624</v>
      </c>
      <c r="L160" s="4">
        <f t="shared" si="29"/>
        <v>8.4694786111755178</v>
      </c>
      <c r="M160" s="4">
        <f t="shared" si="30"/>
        <v>75.851771666989279</v>
      </c>
      <c r="N160">
        <f t="shared" si="31"/>
        <v>4.6148849707500208</v>
      </c>
    </row>
    <row r="161" spans="1:14" x14ac:dyDescent="0.45">
      <c r="A161" s="8">
        <v>43334.791666666664</v>
      </c>
      <c r="B161" s="2">
        <f t="shared" si="27"/>
        <v>234</v>
      </c>
      <c r="C161">
        <v>81</v>
      </c>
      <c r="D161">
        <v>77</v>
      </c>
      <c r="K161" s="4">
        <f t="shared" si="28"/>
        <v>80.145824404280376</v>
      </c>
      <c r="L161" s="4">
        <f t="shared" si="29"/>
        <v>0.72961594832297527</v>
      </c>
      <c r="M161" s="4">
        <f t="shared" si="30"/>
        <v>75.20387175987014</v>
      </c>
      <c r="N161">
        <f t="shared" si="31"/>
        <v>3.2260766549919895</v>
      </c>
    </row>
    <row r="162" spans="1:14" x14ac:dyDescent="0.45">
      <c r="A162" s="8">
        <v>43336.791666666664</v>
      </c>
      <c r="B162" s="2">
        <f t="shared" si="27"/>
        <v>236</v>
      </c>
      <c r="C162">
        <v>81</v>
      </c>
      <c r="D162">
        <v>80</v>
      </c>
      <c r="K162" s="4">
        <f t="shared" si="28"/>
        <v>79.860648786621766</v>
      </c>
      <c r="L162" s="4">
        <f t="shared" si="29"/>
        <v>1.2981211874264535</v>
      </c>
      <c r="M162" s="4">
        <f t="shared" si="30"/>
        <v>74.998983116827446</v>
      </c>
      <c r="N162">
        <f t="shared" si="31"/>
        <v>25.010169865776923</v>
      </c>
    </row>
    <row r="163" spans="1:14" x14ac:dyDescent="0.45">
      <c r="A163" s="8">
        <v>43343.916666666664</v>
      </c>
      <c r="B163" s="2">
        <f t="shared" si="27"/>
        <v>243</v>
      </c>
      <c r="C163">
        <v>83</v>
      </c>
      <c r="D163">
        <v>78</v>
      </c>
      <c r="K163" s="4">
        <f t="shared" si="28"/>
        <v>78.715053515998051</v>
      </c>
      <c r="L163" s="4">
        <f t="shared" si="29"/>
        <v>18.360766370760668</v>
      </c>
      <c r="M163" s="4">
        <f t="shared" si="30"/>
        <v>74.152052332052136</v>
      </c>
      <c r="N163">
        <f t="shared" si="31"/>
        <v>14.806701255265402</v>
      </c>
    </row>
    <row r="164" spans="1:14" x14ac:dyDescent="0.45">
      <c r="A164" s="8">
        <v>43349.875</v>
      </c>
      <c r="B164" s="2">
        <f t="shared" si="27"/>
        <v>249</v>
      </c>
      <c r="C164">
        <v>85</v>
      </c>
      <c r="D164">
        <v>72</v>
      </c>
      <c r="K164" s="4">
        <f t="shared" si="28"/>
        <v>77.560236198713042</v>
      </c>
      <c r="L164" s="4">
        <f t="shared" si="29"/>
        <v>55.350085418939763</v>
      </c>
      <c r="M164" s="4">
        <f t="shared" si="30"/>
        <v>73.272602961449252</v>
      </c>
      <c r="N164">
        <f t="shared" si="31"/>
        <v>1.6195182974894058</v>
      </c>
    </row>
    <row r="165" spans="1:14" x14ac:dyDescent="0.45">
      <c r="A165" s="8">
        <v>43358.416666666664</v>
      </c>
      <c r="B165" s="2">
        <f t="shared" si="27"/>
        <v>258</v>
      </c>
      <c r="C165">
        <v>79</v>
      </c>
      <c r="D165">
        <v>72</v>
      </c>
      <c r="K165" s="4">
        <f t="shared" si="28"/>
        <v>75.557297568627675</v>
      </c>
      <c r="L165" s="4">
        <f t="shared" si="29"/>
        <v>11.852200030976919</v>
      </c>
      <c r="M165" s="4">
        <f t="shared" si="30"/>
        <v>71.709486130897702</v>
      </c>
      <c r="N165">
        <f t="shared" si="31"/>
        <v>8.4398308140787359E-2</v>
      </c>
    </row>
    <row r="166" spans="1:14" x14ac:dyDescent="0.45">
      <c r="A166" s="8">
        <v>43364.833333333336</v>
      </c>
      <c r="B166" s="2">
        <f t="shared" si="27"/>
        <v>264</v>
      </c>
      <c r="C166">
        <v>80</v>
      </c>
      <c r="D166">
        <v>70</v>
      </c>
      <c r="K166" s="4">
        <f t="shared" si="28"/>
        <v>74.062284162555414</v>
      </c>
      <c r="L166" s="4">
        <f t="shared" si="29"/>
        <v>35.256469366240253</v>
      </c>
      <c r="M166" s="4">
        <f t="shared" si="30"/>
        <v>70.520976483896646</v>
      </c>
      <c r="N166">
        <f t="shared" si="31"/>
        <v>0.2714164967733127</v>
      </c>
    </row>
    <row r="167" spans="1:14" x14ac:dyDescent="0.45">
      <c r="A167" s="8">
        <v>43371.833333333336</v>
      </c>
      <c r="B167" s="2">
        <f t="shared" si="27"/>
        <v>271</v>
      </c>
      <c r="C167">
        <v>74</v>
      </c>
      <c r="D167">
        <v>63</v>
      </c>
      <c r="K167" s="4">
        <f t="shared" si="28"/>
        <v>72.181044110829404</v>
      </c>
      <c r="L167" s="4">
        <f t="shared" si="29"/>
        <v>3.3086005267483922</v>
      </c>
      <c r="M167" s="4">
        <f t="shared" si="30"/>
        <v>69.005729434261141</v>
      </c>
      <c r="N167">
        <f t="shared" si="31"/>
        <v>36.068786037550652</v>
      </c>
    </row>
    <row r="168" spans="1:14" x14ac:dyDescent="0.45">
      <c r="A168" s="8">
        <v>43372.5</v>
      </c>
      <c r="B168" s="2">
        <f t="shared" si="27"/>
        <v>272</v>
      </c>
      <c r="C168">
        <v>75</v>
      </c>
      <c r="D168">
        <v>68</v>
      </c>
      <c r="K168" s="4">
        <f t="shared" si="28"/>
        <v>71.901713101770653</v>
      </c>
      <c r="L168" s="4">
        <f t="shared" si="29"/>
        <v>9.5993817037396258</v>
      </c>
      <c r="M168" s="4">
        <f t="shared" si="30"/>
        <v>68.779133961678767</v>
      </c>
      <c r="N168">
        <f t="shared" si="31"/>
        <v>0.60704973024124986</v>
      </c>
    </row>
    <row r="169" spans="1:14" x14ac:dyDescent="0.45">
      <c r="A169" s="8">
        <v>43378.791666666664</v>
      </c>
      <c r="B169" s="2">
        <f t="shared" si="27"/>
        <v>278</v>
      </c>
      <c r="C169">
        <v>77</v>
      </c>
      <c r="D169">
        <v>69</v>
      </c>
      <c r="K169" s="4">
        <f t="shared" si="28"/>
        <v>70.178257505220301</v>
      </c>
      <c r="L169" s="4">
        <f t="shared" si="29"/>
        <v>46.536170665083148</v>
      </c>
      <c r="M169" s="4">
        <f t="shared" si="30"/>
        <v>67.372928597005043</v>
      </c>
      <c r="N169">
        <f t="shared" si="31"/>
        <v>2.6473613504439788</v>
      </c>
    </row>
    <row r="170" spans="1:14" x14ac:dyDescent="0.45">
      <c r="A170" s="8">
        <v>43385.791666666664</v>
      </c>
      <c r="B170" s="2">
        <f t="shared" si="27"/>
        <v>285</v>
      </c>
      <c r="C170">
        <v>70</v>
      </c>
      <c r="D170">
        <v>67</v>
      </c>
      <c r="K170" s="4">
        <f t="shared" si="28"/>
        <v>68.082969868798486</v>
      </c>
      <c r="L170" s="4">
        <f t="shared" si="29"/>
        <v>3.6750045239344944</v>
      </c>
      <c r="M170" s="4">
        <f t="shared" si="30"/>
        <v>65.64625375621273</v>
      </c>
      <c r="N170">
        <f t="shared" si="31"/>
        <v>1.832628892568144</v>
      </c>
    </row>
    <row r="171" spans="1:14" x14ac:dyDescent="0.45">
      <c r="A171" s="8">
        <v>43395.791666666664</v>
      </c>
      <c r="B171" s="2">
        <f t="shared" si="27"/>
        <v>295</v>
      </c>
      <c r="C171">
        <v>60</v>
      </c>
      <c r="D171">
        <v>58</v>
      </c>
      <c r="K171" s="4">
        <f t="shared" si="28"/>
        <v>64.989685643392463</v>
      </c>
      <c r="L171" s="4">
        <f t="shared" si="29"/>
        <v>24.896962819876855</v>
      </c>
      <c r="M171" s="4">
        <f t="shared" si="30"/>
        <v>63.066598245864853</v>
      </c>
      <c r="N171">
        <f t="shared" si="31"/>
        <v>25.670417785000804</v>
      </c>
    </row>
    <row r="172" spans="1:14" x14ac:dyDescent="0.45">
      <c r="A172" s="8">
        <v>43409.291666666664</v>
      </c>
      <c r="B172" s="2">
        <f t="shared" si="27"/>
        <v>309</v>
      </c>
      <c r="C172">
        <v>55</v>
      </c>
      <c r="D172">
        <v>55</v>
      </c>
      <c r="K172" s="4">
        <f t="shared" si="28"/>
        <v>60.620749766981582</v>
      </c>
      <c r="L172" s="4">
        <f t="shared" si="29"/>
        <v>31.592827943023511</v>
      </c>
      <c r="M172" s="4">
        <f t="shared" si="30"/>
        <v>59.364980368780074</v>
      </c>
      <c r="N172">
        <f t="shared" si="31"/>
        <v>19.053053619835431</v>
      </c>
    </row>
    <row r="173" spans="1:14" x14ac:dyDescent="0.45">
      <c r="A173" s="8">
        <v>43421.625</v>
      </c>
      <c r="B173" s="2">
        <f t="shared" si="27"/>
        <v>321</v>
      </c>
      <c r="C173">
        <v>55</v>
      </c>
      <c r="D173">
        <v>53</v>
      </c>
      <c r="K173" s="4">
        <f t="shared" si="28"/>
        <v>57.01283358190458</v>
      </c>
      <c r="L173" s="4">
        <f t="shared" si="29"/>
        <v>4.0514990284428221</v>
      </c>
      <c r="M173" s="4">
        <f t="shared" si="30"/>
        <v>56.254735696638093</v>
      </c>
      <c r="N173">
        <f t="shared" si="31"/>
        <v>10.593304454970253</v>
      </c>
    </row>
    <row r="174" spans="1:14" x14ac:dyDescent="0.45">
      <c r="A174" s="8">
        <v>43426.583333333336</v>
      </c>
      <c r="B174" s="2">
        <f t="shared" si="27"/>
        <v>326</v>
      </c>
      <c r="C174">
        <v>53</v>
      </c>
      <c r="D174">
        <v>51</v>
      </c>
      <c r="K174" s="4">
        <f t="shared" si="28"/>
        <v>55.586261757692029</v>
      </c>
      <c r="L174" s="4">
        <f t="shared" si="29"/>
        <v>6.6887498793002615</v>
      </c>
      <c r="M174" s="4">
        <f t="shared" si="30"/>
        <v>55.009736769669587</v>
      </c>
      <c r="N174">
        <f t="shared" si="31"/>
        <v>16.077988962040294</v>
      </c>
    </row>
    <row r="175" spans="1:14" x14ac:dyDescent="0.45">
      <c r="A175" s="8">
        <v>43449.583333333336</v>
      </c>
      <c r="B175" s="2">
        <f t="shared" si="27"/>
        <v>349</v>
      </c>
      <c r="C175">
        <v>50</v>
      </c>
      <c r="D175">
        <v>48</v>
      </c>
      <c r="K175" s="4">
        <f t="shared" si="28"/>
        <v>49.95806835730157</v>
      </c>
      <c r="L175" s="4">
        <f t="shared" si="29"/>
        <v>1.7582626593887582E-3</v>
      </c>
      <c r="M175" s="4">
        <f t="shared" si="30"/>
        <v>49.9778007305055</v>
      </c>
      <c r="N175">
        <f t="shared" si="31"/>
        <v>3.911695729588089</v>
      </c>
    </row>
    <row r="176" spans="1:14" x14ac:dyDescent="0.45">
      <c r="A176" s="8">
        <v>43463.583333333336</v>
      </c>
      <c r="B176" s="2">
        <f t="shared" si="27"/>
        <v>363</v>
      </c>
      <c r="C176">
        <v>50</v>
      </c>
      <c r="D176">
        <v>48</v>
      </c>
      <c r="K176" s="4">
        <f t="shared" si="28"/>
        <v>47.537709049073499</v>
      </c>
      <c r="L176" s="4">
        <f t="shared" si="29"/>
        <v>6.0628767270145349</v>
      </c>
      <c r="M176" s="4">
        <f t="shared" si="30"/>
        <v>47.702279174574912</v>
      </c>
      <c r="N176">
        <f t="shared" si="31"/>
        <v>8.8637689891795879E-2</v>
      </c>
    </row>
    <row r="177" spans="1:14" x14ac:dyDescent="0.45">
      <c r="A177" s="8">
        <v>43471.666666666664</v>
      </c>
      <c r="B177" s="2">
        <f>_xlfn.DAYS(A177,A$4)-730-365-365-365</f>
        <v>6</v>
      </c>
      <c r="C177">
        <v>53</v>
      </c>
      <c r="D177">
        <v>51</v>
      </c>
      <c r="K177" s="4">
        <f t="shared" si="28"/>
        <v>46.569861943534342</v>
      </c>
      <c r="L177" s="4">
        <f t="shared" si="29"/>
        <v>41.346675425207955</v>
      </c>
      <c r="M177" s="4">
        <f t="shared" si="30"/>
        <v>46.737784295833151</v>
      </c>
      <c r="N177">
        <f t="shared" si="31"/>
        <v>18.166482708846505</v>
      </c>
    </row>
    <row r="178" spans="1:14" x14ac:dyDescent="0.45">
      <c r="A178" s="8">
        <v>43484.416666666664</v>
      </c>
      <c r="B178" s="2">
        <f>_xlfn.DAYS(A178,A$4)-730-365-365-365</f>
        <v>19</v>
      </c>
      <c r="C178">
        <v>47</v>
      </c>
      <c r="D178">
        <v>47</v>
      </c>
      <c r="K178" s="4">
        <f t="shared" si="28"/>
        <v>45.698612863608005</v>
      </c>
      <c r="L178" s="4">
        <f t="shared" si="29"/>
        <v>1.6936084787665562</v>
      </c>
      <c r="M178" s="4">
        <f t="shared" si="30"/>
        <v>45.748499692479832</v>
      </c>
      <c r="N178">
        <f t="shared" si="31"/>
        <v>1.5662530197230742</v>
      </c>
    </row>
    <row r="179" spans="1:14" x14ac:dyDescent="0.45">
      <c r="A179" s="8">
        <v>43491.458333333336</v>
      </c>
      <c r="B179" s="2">
        <f>_xlfn.DAYS(A179,A$4)-730-365-365-365</f>
        <v>26</v>
      </c>
      <c r="C179">
        <v>46</v>
      </c>
      <c r="D179">
        <v>45</v>
      </c>
      <c r="K179" s="4">
        <f t="shared" ref="K179:K189" si="32">IF(B179&gt;0,$Q$3+$Q$4*SIN((B179-$Q$5)/365*2*PI()),0)</f>
        <v>45.602433620930043</v>
      </c>
      <c r="L179" s="4">
        <f t="shared" ref="L179:L189" si="33">(C179-K179)^2</f>
        <v>0.15805902576679678</v>
      </c>
      <c r="M179" s="4">
        <f t="shared" ref="M179:M189" si="34">$AJ$3+$AJ$4*SIN((B179-$AJ$5)/365*2*PI())</f>
        <v>45.527150339902093</v>
      </c>
      <c r="N179">
        <f t="shared" ref="N179:N189" si="35">IF(B179&gt;0,(D179-M179)^2,0)</f>
        <v>0.27788748085889209</v>
      </c>
    </row>
    <row r="180" spans="1:14" x14ac:dyDescent="0.45">
      <c r="A180" s="8">
        <v>43499.625</v>
      </c>
      <c r="B180" s="2">
        <f t="shared" ref="B180:B210" si="36">_xlfn.DAYS(A180,A$4)-730-365-365-365</f>
        <v>34</v>
      </c>
      <c r="C180">
        <v>47</v>
      </c>
      <c r="D180">
        <v>44</v>
      </c>
      <c r="K180" s="4">
        <f t="shared" si="32"/>
        <v>45.815576909428998</v>
      </c>
      <c r="L180" s="4">
        <f t="shared" si="33"/>
        <v>1.402858057477764</v>
      </c>
      <c r="M180" s="4">
        <f t="shared" si="34"/>
        <v>45.547213423304143</v>
      </c>
      <c r="N180">
        <f t="shared" si="35"/>
        <v>2.3938693772525252</v>
      </c>
    </row>
    <row r="181" spans="1:14" x14ac:dyDescent="0.45">
      <c r="A181" s="8">
        <v>43526.625</v>
      </c>
      <c r="B181" s="2">
        <f t="shared" si="36"/>
        <v>61</v>
      </c>
      <c r="C181">
        <v>51</v>
      </c>
      <c r="D181">
        <v>50</v>
      </c>
      <c r="K181" s="4">
        <f t="shared" si="32"/>
        <v>48.975268392828831</v>
      </c>
      <c r="L181" s="4">
        <f t="shared" si="33"/>
        <v>4.0995380810779469</v>
      </c>
      <c r="M181" s="4">
        <f t="shared" si="34"/>
        <v>47.715959923774903</v>
      </c>
      <c r="N181">
        <f t="shared" si="35"/>
        <v>5.2168390698023446</v>
      </c>
    </row>
    <row r="182" spans="1:14" x14ac:dyDescent="0.45">
      <c r="A182" s="8">
        <v>43533.541666666664</v>
      </c>
      <c r="B182" s="2">
        <f t="shared" si="36"/>
        <v>68</v>
      </c>
      <c r="C182">
        <v>49</v>
      </c>
      <c r="D182">
        <v>46</v>
      </c>
      <c r="K182" s="4">
        <f t="shared" si="32"/>
        <v>50.351900225299879</v>
      </c>
      <c r="L182" s="4">
        <f t="shared" si="33"/>
        <v>1.8276342191658632</v>
      </c>
      <c r="M182" s="4">
        <f t="shared" si="34"/>
        <v>48.768262195714314</v>
      </c>
      <c r="N182">
        <f t="shared" si="35"/>
        <v>7.6632755842210356</v>
      </c>
    </row>
    <row r="183" spans="1:14" x14ac:dyDescent="0.45">
      <c r="A183" s="8">
        <v>43537.708333333336</v>
      </c>
      <c r="B183" s="2">
        <f t="shared" si="36"/>
        <v>72</v>
      </c>
      <c r="C183">
        <v>49</v>
      </c>
      <c r="D183">
        <v>49</v>
      </c>
      <c r="K183" s="4">
        <f t="shared" si="32"/>
        <v>51.227513156590874</v>
      </c>
      <c r="L183" s="4">
        <f t="shared" si="33"/>
        <v>4.9618148627854382</v>
      </c>
      <c r="M183" s="4">
        <f t="shared" si="34"/>
        <v>49.449658715182373</v>
      </c>
      <c r="N183">
        <f t="shared" si="35"/>
        <v>0.20219296013946264</v>
      </c>
    </row>
    <row r="184" spans="1:14" x14ac:dyDescent="0.45">
      <c r="A184" s="8">
        <v>43548.541666666664</v>
      </c>
      <c r="B184" s="2">
        <f t="shared" si="36"/>
        <v>83</v>
      </c>
      <c r="C184">
        <v>53</v>
      </c>
      <c r="D184">
        <v>50</v>
      </c>
      <c r="K184" s="4">
        <f t="shared" si="32"/>
        <v>53.929209090469861</v>
      </c>
      <c r="L184" s="4">
        <f t="shared" si="33"/>
        <v>0.86342953381182652</v>
      </c>
      <c r="M184" s="4">
        <f t="shared" si="34"/>
        <v>51.592693332731315</v>
      </c>
      <c r="N184">
        <f t="shared" si="35"/>
        <v>2.5366720521267836</v>
      </c>
    </row>
    <row r="185" spans="1:14" x14ac:dyDescent="0.45">
      <c r="A185" s="8">
        <v>43551.708333333336</v>
      </c>
      <c r="B185" s="2">
        <f t="shared" si="36"/>
        <v>86</v>
      </c>
      <c r="C185">
        <v>53</v>
      </c>
      <c r="D185">
        <v>50</v>
      </c>
      <c r="K185" s="4">
        <f t="shared" si="32"/>
        <v>54.731672856419031</v>
      </c>
      <c r="L185" s="4">
        <f t="shared" si="33"/>
        <v>2.998690881658447</v>
      </c>
      <c r="M185" s="4">
        <f t="shared" si="34"/>
        <v>52.238435331598694</v>
      </c>
      <c r="N185">
        <f t="shared" si="35"/>
        <v>5.0105927337493563</v>
      </c>
    </row>
    <row r="186" spans="1:14" x14ac:dyDescent="0.45">
      <c r="A186" s="8">
        <v>43560.791666666664</v>
      </c>
      <c r="B186" s="2">
        <f t="shared" si="36"/>
        <v>95</v>
      </c>
      <c r="C186">
        <v>58</v>
      </c>
      <c r="D186">
        <v>53</v>
      </c>
      <c r="K186" s="4">
        <f t="shared" si="32"/>
        <v>57.275265973737781</v>
      </c>
      <c r="L186" s="4">
        <f t="shared" si="33"/>
        <v>0.52523940882224651</v>
      </c>
      <c r="M186" s="4">
        <f t="shared" si="34"/>
        <v>54.307040527146029</v>
      </c>
      <c r="N186">
        <f t="shared" si="35"/>
        <v>1.7083549396021689</v>
      </c>
    </row>
    <row r="187" spans="1:14" x14ac:dyDescent="0.45">
      <c r="A187" s="8">
        <v>43561.416666666664</v>
      </c>
      <c r="B187" s="2">
        <f t="shared" si="36"/>
        <v>96</v>
      </c>
      <c r="C187">
        <v>57</v>
      </c>
      <c r="D187">
        <v>56</v>
      </c>
      <c r="K187" s="4">
        <f t="shared" si="32"/>
        <v>57.568691528410987</v>
      </c>
      <c r="L187" s="4">
        <f t="shared" si="33"/>
        <v>0.32341005448642474</v>
      </c>
      <c r="M187" s="4">
        <f t="shared" si="34"/>
        <v>54.547581804835033</v>
      </c>
      <c r="N187">
        <f t="shared" si="35"/>
        <v>2.1095186136462591</v>
      </c>
    </row>
    <row r="188" spans="1:14" x14ac:dyDescent="0.45">
      <c r="A188" s="8">
        <v>43572.708333333336</v>
      </c>
      <c r="B188" s="2">
        <f t="shared" si="36"/>
        <v>107</v>
      </c>
      <c r="C188">
        <v>66</v>
      </c>
      <c r="D188">
        <v>59</v>
      </c>
      <c r="K188" s="4">
        <f t="shared" si="32"/>
        <v>60.898753504276662</v>
      </c>
      <c r="L188" s="4">
        <f t="shared" si="33"/>
        <v>26.022715810129633</v>
      </c>
      <c r="M188" s="4">
        <f t="shared" si="34"/>
        <v>57.301719303909231</v>
      </c>
      <c r="N188">
        <f t="shared" si="35"/>
        <v>2.8841573227145485</v>
      </c>
    </row>
    <row r="189" spans="1:14" x14ac:dyDescent="0.45">
      <c r="A189" s="8">
        <v>43582.458333333336</v>
      </c>
      <c r="B189" s="2">
        <f t="shared" si="36"/>
        <v>117</v>
      </c>
      <c r="C189">
        <v>59</v>
      </c>
      <c r="D189">
        <v>56</v>
      </c>
      <c r="K189" s="4">
        <f t="shared" si="32"/>
        <v>64.01930368124863</v>
      </c>
      <c r="L189" s="4">
        <f t="shared" si="33"/>
        <v>25.193409444596046</v>
      </c>
      <c r="M189" s="4">
        <f t="shared" si="34"/>
        <v>59.919797575786689</v>
      </c>
      <c r="N189">
        <f t="shared" si="35"/>
        <v>15.3648130351432</v>
      </c>
    </row>
    <row r="190" spans="1:14" x14ac:dyDescent="0.45">
      <c r="A190" s="8">
        <v>43589.5</v>
      </c>
      <c r="B190" s="2">
        <f t="shared" si="36"/>
        <v>124</v>
      </c>
      <c r="C190">
        <v>72</v>
      </c>
      <c r="D190">
        <v>59</v>
      </c>
      <c r="K190" s="4">
        <f t="shared" ref="K190:K195" si="37">IF(B190&gt;0,$Q$3+$Q$4*SIN((B190-$Q$5)/365*2*PI()),0)</f>
        <v>66.205341033916483</v>
      </c>
      <c r="L190" s="4">
        <f t="shared" ref="L190:L195" si="38">(C190-K190)^2</f>
        <v>33.578072533212101</v>
      </c>
      <c r="M190" s="4">
        <f t="shared" ref="M190:M195" si="39">$AJ$3+$AJ$4*SIN((B190-$AJ$5)/365*2*PI())</f>
        <v>61.774355527416503</v>
      </c>
      <c r="N190">
        <f t="shared" ref="N190:N195" si="40">IF(B190&gt;0,(D190-M190)^2,0)</f>
        <v>7.697048592506504</v>
      </c>
    </row>
    <row r="191" spans="1:14" x14ac:dyDescent="0.45">
      <c r="A191" s="8">
        <v>43592.291666666664</v>
      </c>
      <c r="B191" s="2">
        <f t="shared" si="36"/>
        <v>127</v>
      </c>
      <c r="C191">
        <v>69</v>
      </c>
      <c r="D191">
        <v>61</v>
      </c>
      <c r="K191" s="4">
        <f t="shared" si="37"/>
        <v>67.133371288226897</v>
      </c>
      <c r="L191" s="4">
        <f t="shared" si="38"/>
        <v>3.4843027476157142</v>
      </c>
      <c r="M191" s="4">
        <f t="shared" si="39"/>
        <v>62.566850422038797</v>
      </c>
      <c r="N191">
        <f t="shared" si="40"/>
        <v>2.4550202450431571</v>
      </c>
    </row>
    <row r="192" spans="1:14" x14ac:dyDescent="0.45">
      <c r="A192" s="8">
        <v>43596.416666666664</v>
      </c>
      <c r="B192" s="2">
        <f t="shared" si="36"/>
        <v>131</v>
      </c>
      <c r="C192">
        <v>72</v>
      </c>
      <c r="D192">
        <v>66</v>
      </c>
      <c r="K192" s="4">
        <f t="shared" si="37"/>
        <v>68.356494795742904</v>
      </c>
      <c r="L192" s="4">
        <f t="shared" si="38"/>
        <v>13.275130173448542</v>
      </c>
      <c r="M192" s="4">
        <f t="shared" si="39"/>
        <v>63.616233089846503</v>
      </c>
      <c r="N192">
        <f t="shared" si="40"/>
        <v>5.6823446819427508</v>
      </c>
    </row>
    <row r="193" spans="1:14" x14ac:dyDescent="0.45">
      <c r="A193" s="8">
        <v>43603.291666666664</v>
      </c>
      <c r="B193" s="2">
        <f t="shared" si="36"/>
        <v>138</v>
      </c>
      <c r="C193">
        <v>68</v>
      </c>
      <c r="D193">
        <v>64</v>
      </c>
      <c r="K193" s="4">
        <f t="shared" si="37"/>
        <v>70.44156774080173</v>
      </c>
      <c r="L193" s="4">
        <f t="shared" si="38"/>
        <v>5.9612530329236648</v>
      </c>
      <c r="M193" s="4">
        <f t="shared" si="39"/>
        <v>65.418718332268611</v>
      </c>
      <c r="N193">
        <f t="shared" si="40"/>
        <v>2.0127617063150289</v>
      </c>
    </row>
    <row r="194" spans="1:14" x14ac:dyDescent="0.45">
      <c r="A194" s="8">
        <v>43604.291666666664</v>
      </c>
      <c r="B194" s="2">
        <f t="shared" si="36"/>
        <v>139</v>
      </c>
      <c r="C194">
        <v>73</v>
      </c>
      <c r="D194">
        <v>65</v>
      </c>
      <c r="K194" s="4">
        <f t="shared" si="37"/>
        <v>70.732262290104757</v>
      </c>
      <c r="L194" s="4">
        <f t="shared" si="38"/>
        <v>5.1426343208809229</v>
      </c>
      <c r="M194" s="4">
        <f t="shared" si="39"/>
        <v>65.671466145065239</v>
      </c>
      <c r="N194">
        <f t="shared" si="40"/>
        <v>0.45086678396877206</v>
      </c>
    </row>
    <row r="195" spans="1:14" x14ac:dyDescent="0.45">
      <c r="A195" s="8">
        <v>43608.791666666664</v>
      </c>
      <c r="B195" s="2">
        <f t="shared" si="36"/>
        <v>143</v>
      </c>
      <c r="C195">
        <v>77</v>
      </c>
      <c r="D195">
        <v>65</v>
      </c>
      <c r="K195" s="4">
        <f t="shared" si="37"/>
        <v>71.873646589702247</v>
      </c>
      <c r="L195" s="4">
        <f t="shared" si="38"/>
        <v>26.279499287271403</v>
      </c>
      <c r="M195" s="4">
        <f t="shared" si="39"/>
        <v>66.667575982746897</v>
      </c>
      <c r="N195">
        <f t="shared" si="40"/>
        <v>2.7808096582342778</v>
      </c>
    </row>
    <row r="196" spans="1:14" x14ac:dyDescent="0.45">
      <c r="A196" s="8">
        <v>43618.291666666664</v>
      </c>
      <c r="B196" s="2">
        <f t="shared" si="36"/>
        <v>153</v>
      </c>
      <c r="C196">
        <v>75</v>
      </c>
      <c r="D196">
        <v>74</v>
      </c>
      <c r="K196" s="4">
        <f t="shared" ref="K196:K197" si="41">IF(B196&gt;0,$Q$3+$Q$4*SIN((B196-$Q$5)/365*2*PI()),0)</f>
        <v>74.548320862005895</v>
      </c>
      <c r="L196" s="4">
        <f t="shared" ref="L196:L197" si="42">(C196-K196)^2</f>
        <v>0.20401404369909812</v>
      </c>
      <c r="M196" s="4">
        <f t="shared" ref="M196:M197" si="43">$AJ$3+$AJ$4*SIN((B196-$AJ$5)/365*2*PI())</f>
        <v>69.028257978672528</v>
      </c>
      <c r="N196">
        <f t="shared" ref="N196:N197" si="44">IF(B196&gt;0,(D196-M196)^2,0)</f>
        <v>24.718218726633378</v>
      </c>
    </row>
    <row r="197" spans="1:14" x14ac:dyDescent="0.45">
      <c r="A197" s="8">
        <v>43624.666666666664</v>
      </c>
      <c r="B197" s="2">
        <f t="shared" si="36"/>
        <v>159</v>
      </c>
      <c r="C197">
        <v>79</v>
      </c>
      <c r="D197">
        <v>76</v>
      </c>
      <c r="K197" s="4">
        <f t="shared" si="41"/>
        <v>76.005315514627512</v>
      </c>
      <c r="L197" s="4">
        <f t="shared" si="42"/>
        <v>8.9681351669306846</v>
      </c>
      <c r="M197" s="4">
        <f t="shared" si="43"/>
        <v>70.333531024168948</v>
      </c>
      <c r="N197">
        <f t="shared" si="44"/>
        <v>32.108870654055806</v>
      </c>
    </row>
    <row r="198" spans="1:14" x14ac:dyDescent="0.45">
      <c r="A198" s="8">
        <v>43627.75</v>
      </c>
      <c r="B198" s="2">
        <f t="shared" si="36"/>
        <v>162</v>
      </c>
      <c r="C198">
        <v>79</v>
      </c>
      <c r="D198">
        <v>70</v>
      </c>
      <c r="E198" t="s">
        <v>50</v>
      </c>
      <c r="K198" s="4">
        <f t="shared" ref="K198" si="45">IF(B198&gt;0,$Q$3+$Q$4*SIN((B198-$Q$5)/365*2*PI()),0)</f>
        <v>76.685947852308416</v>
      </c>
      <c r="L198" s="4">
        <f t="shared" ref="L198" si="46">(C198-K198)^2</f>
        <v>5.3548373422360305</v>
      </c>
      <c r="M198" s="4">
        <f t="shared" ref="M198" si="47">$AJ$3+$AJ$4*SIN((B198-$AJ$5)/365*2*PI())</f>
        <v>70.949292113777531</v>
      </c>
      <c r="N198">
        <f t="shared" ref="N198" si="48">IF(B198&gt;0,(D198-M198)^2,0)</f>
        <v>0.90115551728021326</v>
      </c>
    </row>
    <row r="199" spans="1:14" x14ac:dyDescent="0.45">
      <c r="A199" s="8">
        <v>43631.291666666664</v>
      </c>
      <c r="B199" s="2">
        <f t="shared" si="36"/>
        <v>166</v>
      </c>
      <c r="C199">
        <v>67</v>
      </c>
      <c r="D199">
        <v>65</v>
      </c>
      <c r="E199" t="s">
        <v>51</v>
      </c>
      <c r="K199" s="4">
        <f t="shared" ref="K199" si="49">IF(B199&gt;0,$Q$3+$Q$4*SIN((B199-$Q$5)/365*2*PI()),0)</f>
        <v>77.539710247243306</v>
      </c>
      <c r="L199" s="4">
        <f t="shared" ref="L199" si="50">(C199-K199)^2</f>
        <v>111.08549209584555</v>
      </c>
      <c r="M199" s="4">
        <f t="shared" ref="M199" si="51">$AJ$3+$AJ$4*SIN((B199-$AJ$5)/365*2*PI())</f>
        <v>71.728352058613893</v>
      </c>
      <c r="N199">
        <f t="shared" ref="N199" si="52">IF(B199&gt;0,(D199-M199)^2,0)</f>
        <v>45.270721424653814</v>
      </c>
    </row>
    <row r="200" spans="1:14" x14ac:dyDescent="0.45">
      <c r="A200" s="8">
        <v>43639.583333333336</v>
      </c>
      <c r="B200" s="2">
        <f t="shared" si="36"/>
        <v>174</v>
      </c>
      <c r="C200">
        <v>76</v>
      </c>
      <c r="D200">
        <v>61</v>
      </c>
      <c r="E200" t="s">
        <v>52</v>
      </c>
      <c r="K200" s="4">
        <f t="shared" ref="K200" si="53">IF(B200&gt;0,$Q$3+$Q$4*SIN((B200-$Q$5)/365*2*PI()),0)</f>
        <v>79.048143832693199</v>
      </c>
      <c r="L200" s="4">
        <f t="shared" ref="L200" si="54">(C200-K200)^2</f>
        <v>9.2911808247855863</v>
      </c>
      <c r="M200" s="4">
        <f t="shared" ref="M200" si="55">$AJ$3+$AJ$4*SIN((B200-$AJ$5)/365*2*PI())</f>
        <v>73.129063573787619</v>
      </c>
      <c r="N200">
        <f t="shared" ref="N200" si="56">IF(B200&gt;0,(D200-M200)^2,0)</f>
        <v>147.11418317698167</v>
      </c>
    </row>
    <row r="201" spans="1:14" x14ac:dyDescent="0.45">
      <c r="A201" s="8">
        <v>43644.291666666664</v>
      </c>
      <c r="B201" s="2">
        <f t="shared" si="36"/>
        <v>179</v>
      </c>
      <c r="C201">
        <v>75</v>
      </c>
      <c r="D201">
        <v>64</v>
      </c>
      <c r="E201" t="s">
        <v>53</v>
      </c>
      <c r="K201" s="4">
        <f t="shared" ref="K201:K207" si="57">IF(B201&gt;0,$Q$3+$Q$4*SIN((B201-$Q$5)/365*2*PI()),0)</f>
        <v>79.845887429149457</v>
      </c>
      <c r="L201" s="4">
        <f t="shared" ref="L201:L207" si="58">(C201-K201)^2</f>
        <v>23.482624975988731</v>
      </c>
      <c r="M201" s="4">
        <f t="shared" ref="M201:M207" si="59">$AJ$3+$AJ$4*SIN((B201-$AJ$5)/365*2*PI())</f>
        <v>73.888426091624623</v>
      </c>
      <c r="N201">
        <f t="shared" ref="N201:N207" si="60">IF(B201&gt;0,(D201-M201)^2,0)</f>
        <v>97.780970569522623</v>
      </c>
    </row>
    <row r="202" spans="1:14" x14ac:dyDescent="0.45">
      <c r="A202" s="8">
        <v>43651.333333333336</v>
      </c>
      <c r="B202" s="2">
        <f t="shared" si="36"/>
        <v>186</v>
      </c>
      <c r="C202">
        <v>80</v>
      </c>
      <c r="D202">
        <v>69</v>
      </c>
      <c r="E202" t="s">
        <v>54</v>
      </c>
      <c r="K202" s="4">
        <f t="shared" si="57"/>
        <v>80.761991176005921</v>
      </c>
      <c r="L202" s="4">
        <f t="shared" si="58"/>
        <v>0.58063055231088656</v>
      </c>
      <c r="M202" s="4">
        <f t="shared" si="59"/>
        <v>74.788857206481239</v>
      </c>
      <c r="N202">
        <f t="shared" si="60"/>
        <v>33.510867757029779</v>
      </c>
    </row>
    <row r="203" spans="1:14" x14ac:dyDescent="0.45">
      <c r="A203" s="8">
        <v>43651.416666666664</v>
      </c>
      <c r="B203" s="2">
        <f t="shared" si="36"/>
        <v>186</v>
      </c>
      <c r="C203">
        <v>81</v>
      </c>
      <c r="D203">
        <v>68</v>
      </c>
      <c r="E203" t="s">
        <v>54</v>
      </c>
      <c r="K203" s="4">
        <f t="shared" si="57"/>
        <v>80.761991176005921</v>
      </c>
      <c r="L203" s="4">
        <f t="shared" si="58"/>
        <v>5.6648200299044459E-2</v>
      </c>
      <c r="M203" s="4">
        <f t="shared" si="59"/>
        <v>74.788857206481239</v>
      </c>
      <c r="N203">
        <f t="shared" si="60"/>
        <v>46.088582169992257</v>
      </c>
    </row>
    <row r="204" spans="1:14" x14ac:dyDescent="0.45">
      <c r="A204" s="8">
        <v>43651.520833333336</v>
      </c>
      <c r="B204" s="2">
        <f t="shared" si="36"/>
        <v>186</v>
      </c>
      <c r="C204">
        <v>85</v>
      </c>
      <c r="D204">
        <v>70</v>
      </c>
      <c r="E204" t="s">
        <v>54</v>
      </c>
      <c r="K204" s="4">
        <f t="shared" si="57"/>
        <v>80.761991176005921</v>
      </c>
      <c r="L204" s="4">
        <f t="shared" si="58"/>
        <v>17.960718792251676</v>
      </c>
      <c r="M204" s="4">
        <f t="shared" si="59"/>
        <v>74.788857206481239</v>
      </c>
      <c r="N204">
        <f t="shared" si="60"/>
        <v>22.9331533440673</v>
      </c>
    </row>
    <row r="205" spans="1:14" x14ac:dyDescent="0.45">
      <c r="A205" s="8">
        <v>43651.708333333336</v>
      </c>
      <c r="B205" s="2">
        <f t="shared" si="36"/>
        <v>186</v>
      </c>
      <c r="C205">
        <v>87</v>
      </c>
      <c r="D205">
        <v>74</v>
      </c>
      <c r="E205" t="s">
        <v>54</v>
      </c>
      <c r="K205" s="4">
        <f t="shared" si="57"/>
        <v>80.761991176005921</v>
      </c>
      <c r="L205" s="4">
        <f t="shared" si="58"/>
        <v>38.912754088227992</v>
      </c>
      <c r="M205" s="4">
        <f t="shared" si="59"/>
        <v>74.788857206481239</v>
      </c>
      <c r="N205">
        <f t="shared" si="60"/>
        <v>0.62229569221738468</v>
      </c>
    </row>
    <row r="206" spans="1:14" x14ac:dyDescent="0.45">
      <c r="A206" s="8">
        <v>43662.791666666664</v>
      </c>
      <c r="B206" s="2">
        <f t="shared" si="36"/>
        <v>197</v>
      </c>
      <c r="C206">
        <v>85</v>
      </c>
      <c r="D206">
        <v>79</v>
      </c>
      <c r="K206" s="4">
        <f t="shared" si="57"/>
        <v>81.70068648479122</v>
      </c>
      <c r="L206" s="4">
        <f t="shared" si="58"/>
        <v>10.885469671639319</v>
      </c>
      <c r="M206" s="4">
        <f t="shared" si="59"/>
        <v>75.792835506199751</v>
      </c>
      <c r="N206">
        <f t="shared" si="60"/>
        <v>10.285904090293009</v>
      </c>
    </row>
    <row r="207" spans="1:14" x14ac:dyDescent="0.45">
      <c r="A207" s="8">
        <v>43665.75</v>
      </c>
      <c r="B207" s="2">
        <f t="shared" si="36"/>
        <v>200</v>
      </c>
      <c r="C207">
        <v>86</v>
      </c>
      <c r="D207">
        <v>79</v>
      </c>
      <c r="K207" s="4">
        <f t="shared" si="57"/>
        <v>81.846503706143238</v>
      </c>
      <c r="L207" s="4">
        <f t="shared" si="58"/>
        <v>17.251531463081854</v>
      </c>
      <c r="M207" s="4">
        <f t="shared" si="59"/>
        <v>75.975310295704631</v>
      </c>
      <c r="N207">
        <f t="shared" si="60"/>
        <v>9.1487478072704072</v>
      </c>
    </row>
    <row r="208" spans="1:14" x14ac:dyDescent="0.45">
      <c r="A208" s="8">
        <v>43674.833333333336</v>
      </c>
      <c r="B208" s="2">
        <f t="shared" si="36"/>
        <v>209</v>
      </c>
      <c r="C208">
        <v>83</v>
      </c>
      <c r="D208">
        <v>79</v>
      </c>
      <c r="K208" s="4">
        <f t="shared" ref="K208:K210" si="61">IF(B208&gt;0,$Q$3+$Q$4*SIN((B208-$Q$5)/365*2*PI()),0)</f>
        <v>81.994330707607432</v>
      </c>
      <c r="L208" s="4">
        <f t="shared" ref="L208:L210" si="62">(C208-K208)^2</f>
        <v>1.0113707256613687</v>
      </c>
      <c r="M208" s="4">
        <f t="shared" ref="M208:M210" si="63">$AJ$3+$AJ$4*SIN((B208-$AJ$5)/365*2*PI())</f>
        <v>76.280147489565394</v>
      </c>
      <c r="N208">
        <f t="shared" ref="N208:N210" si="64">IF(B208&gt;0,(D208-M208)^2,0)</f>
        <v>7.3975976785174291</v>
      </c>
    </row>
    <row r="209" spans="1:14" x14ac:dyDescent="0.45">
      <c r="A209" s="8">
        <v>43674.958333333336</v>
      </c>
      <c r="B209" s="2">
        <f t="shared" si="36"/>
        <v>209</v>
      </c>
      <c r="C209">
        <v>81</v>
      </c>
      <c r="D209">
        <v>74</v>
      </c>
      <c r="K209" s="4">
        <f t="shared" si="61"/>
        <v>81.994330707607432</v>
      </c>
      <c r="L209" s="4">
        <f t="shared" si="62"/>
        <v>0.98869355609109622</v>
      </c>
      <c r="M209" s="4">
        <f t="shared" si="63"/>
        <v>76.280147489565394</v>
      </c>
      <c r="N209">
        <f t="shared" si="64"/>
        <v>5.1990725741713684</v>
      </c>
    </row>
    <row r="210" spans="1:14" x14ac:dyDescent="0.45">
      <c r="A210" s="8">
        <v>43688.833333333336</v>
      </c>
      <c r="B210" s="2">
        <f t="shared" si="36"/>
        <v>223</v>
      </c>
      <c r="C210">
        <v>82</v>
      </c>
      <c r="D210">
        <v>75</v>
      </c>
      <c r="K210" s="4">
        <f t="shared" si="61"/>
        <v>81.360101795035831</v>
      </c>
      <c r="L210" s="4">
        <f t="shared" si="62"/>
        <v>0.4094697127163654</v>
      </c>
      <c r="M210" s="4">
        <f t="shared" si="63"/>
        <v>76.022233794773612</v>
      </c>
      <c r="N210">
        <f t="shared" si="64"/>
        <v>1.0449619311772596</v>
      </c>
    </row>
    <row r="211" spans="1:14" x14ac:dyDescent="0.45">
      <c r="A211" s="8">
        <v>43692.916666666664</v>
      </c>
      <c r="B211" s="2">
        <f t="shared" ref="B211:B230" si="65">_xlfn.DAYS(A211,A$4)-730-365-365-365</f>
        <v>227</v>
      </c>
      <c r="C211">
        <v>83</v>
      </c>
      <c r="D211">
        <v>77</v>
      </c>
      <c r="K211" s="4">
        <f t="shared" ref="K211:K232" si="66">IF(B211&gt;0,$Q$3+$Q$4*SIN((B211-$Q$5)/365*2*PI()),0)</f>
        <v>80.989366454997153</v>
      </c>
      <c r="L211" s="4">
        <f t="shared" ref="L211:L232" si="67">(C211-K211)^2</f>
        <v>4.0426472522907142</v>
      </c>
      <c r="M211" s="4">
        <f t="shared" ref="M211:M232" si="68">$AJ$3+$AJ$4*SIN((B211-$AJ$5)/365*2*PI())</f>
        <v>75.786066122402957</v>
      </c>
      <c r="N211">
        <f t="shared" ref="N211:N232" si="69">IF(B211&gt;0,(D211-M211)^2,0)</f>
        <v>1.4736354591777925</v>
      </c>
    </row>
    <row r="212" spans="1:14" x14ac:dyDescent="0.45">
      <c r="A212" s="8">
        <v>43693.833333333336</v>
      </c>
      <c r="B212" s="2">
        <f t="shared" si="65"/>
        <v>228</v>
      </c>
      <c r="C212">
        <v>82</v>
      </c>
      <c r="D212">
        <v>75</v>
      </c>
      <c r="K212" s="4">
        <f t="shared" si="66"/>
        <v>80.88387619486916</v>
      </c>
      <c r="L212" s="4">
        <f t="shared" si="67"/>
        <v>1.2457323483797458</v>
      </c>
      <c r="M212" s="4">
        <f t="shared" si="68"/>
        <v>75.715949515156964</v>
      </c>
      <c r="N212">
        <f t="shared" si="69"/>
        <v>0.51258370825349231</v>
      </c>
    </row>
    <row r="213" spans="1:14" x14ac:dyDescent="0.45">
      <c r="A213" s="8">
        <v>43698.833333333336</v>
      </c>
      <c r="B213" s="2">
        <f t="shared" si="65"/>
        <v>233</v>
      </c>
      <c r="C213">
        <v>84</v>
      </c>
      <c r="D213">
        <v>79</v>
      </c>
      <c r="E213" t="s">
        <v>55</v>
      </c>
      <c r="K213" s="4">
        <f t="shared" si="66"/>
        <v>80.281167552478038</v>
      </c>
      <c r="L213" s="4">
        <f t="shared" si="67"/>
        <v>13.829714772742184</v>
      </c>
      <c r="M213" s="4">
        <f t="shared" si="68"/>
        <v>75.299973128974713</v>
      </c>
      <c r="N213">
        <f t="shared" si="69"/>
        <v>13.690198846309174</v>
      </c>
    </row>
    <row r="214" spans="1:14" x14ac:dyDescent="0.45">
      <c r="A214" s="8">
        <v>43710.291666666664</v>
      </c>
      <c r="B214" s="2">
        <f t="shared" si="65"/>
        <v>245</v>
      </c>
      <c r="C214">
        <v>77</v>
      </c>
      <c r="D214">
        <v>74</v>
      </c>
      <c r="K214" s="4">
        <f t="shared" si="66"/>
        <v>78.347203597895785</v>
      </c>
      <c r="L214" s="4">
        <f t="shared" si="67"/>
        <v>1.8149575341833475</v>
      </c>
      <c r="M214" s="4">
        <f t="shared" si="68"/>
        <v>73.874163642067671</v>
      </c>
      <c r="N214">
        <f t="shared" si="69"/>
        <v>1.583478897767315E-2</v>
      </c>
    </row>
    <row r="215" spans="1:14" x14ac:dyDescent="0.45">
      <c r="A215" s="8">
        <v>43727.791666666664</v>
      </c>
      <c r="B215" s="2">
        <f t="shared" si="65"/>
        <v>262</v>
      </c>
      <c r="C215">
        <v>77</v>
      </c>
      <c r="D215">
        <v>77</v>
      </c>
      <c r="K215" s="4">
        <f t="shared" si="66"/>
        <v>74.573587759071529</v>
      </c>
      <c r="L215" s="4">
        <f t="shared" si="67"/>
        <v>5.887476362927524</v>
      </c>
      <c r="M215" s="4">
        <f t="shared" si="68"/>
        <v>70.92918952199156</v>
      </c>
      <c r="N215">
        <f t="shared" si="69"/>
        <v>36.854739859897059</v>
      </c>
    </row>
    <row r="216" spans="1:14" x14ac:dyDescent="0.45">
      <c r="A216" s="8">
        <v>43728.791666666664</v>
      </c>
      <c r="B216" s="2">
        <f t="shared" si="65"/>
        <v>263</v>
      </c>
      <c r="C216">
        <v>78</v>
      </c>
      <c r="D216">
        <v>74</v>
      </c>
      <c r="K216" s="4">
        <f t="shared" si="66"/>
        <v>74.31949453744383</v>
      </c>
      <c r="L216" s="4">
        <f t="shared" si="67"/>
        <v>13.546120459905802</v>
      </c>
      <c r="M216" s="4">
        <f t="shared" si="68"/>
        <v>70.726538910720762</v>
      </c>
      <c r="N216">
        <f t="shared" si="69"/>
        <v>10.715547503025212</v>
      </c>
    </row>
    <row r="217" spans="1:14" x14ac:dyDescent="0.45">
      <c r="A217" s="8">
        <v>43736.791666666664</v>
      </c>
      <c r="B217" s="2">
        <f t="shared" si="65"/>
        <v>271</v>
      </c>
      <c r="C217">
        <v>77</v>
      </c>
      <c r="D217">
        <v>71</v>
      </c>
      <c r="K217" s="4">
        <f t="shared" si="66"/>
        <v>72.181044110829404</v>
      </c>
      <c r="L217" s="4">
        <f t="shared" si="67"/>
        <v>23.222335861771967</v>
      </c>
      <c r="M217" s="4">
        <f t="shared" si="68"/>
        <v>69.005729434261141</v>
      </c>
      <c r="N217">
        <f t="shared" si="69"/>
        <v>3.9771150893723872</v>
      </c>
    </row>
    <row r="218" spans="1:14" x14ac:dyDescent="0.45">
      <c r="A218" s="8">
        <v>43743.875</v>
      </c>
      <c r="B218" s="2">
        <f t="shared" si="65"/>
        <v>278</v>
      </c>
      <c r="C218">
        <v>75</v>
      </c>
      <c r="D218">
        <v>74</v>
      </c>
      <c r="K218" s="4">
        <f t="shared" si="66"/>
        <v>70.178257505220301</v>
      </c>
      <c r="L218" s="4">
        <f t="shared" si="67"/>
        <v>23.24920068596435</v>
      </c>
      <c r="M218" s="4">
        <f t="shared" si="68"/>
        <v>67.372928597005043</v>
      </c>
      <c r="N218">
        <f t="shared" si="69"/>
        <v>43.918075380393553</v>
      </c>
    </row>
    <row r="219" spans="1:14" x14ac:dyDescent="0.45">
      <c r="A219" s="8">
        <v>43749</v>
      </c>
      <c r="B219" s="2">
        <f t="shared" si="65"/>
        <v>284</v>
      </c>
      <c r="C219">
        <v>74</v>
      </c>
      <c r="D219">
        <v>71</v>
      </c>
      <c r="K219" s="4">
        <f t="shared" si="66"/>
        <v>68.386820142877909</v>
      </c>
      <c r="L219" s="4">
        <f t="shared" si="67"/>
        <v>31.507788108401179</v>
      </c>
      <c r="M219" s="4">
        <f t="shared" si="68"/>
        <v>65.897732427944732</v>
      </c>
      <c r="N219">
        <f t="shared" si="69"/>
        <v>26.033134376846764</v>
      </c>
    </row>
    <row r="220" spans="1:14" x14ac:dyDescent="0.45">
      <c r="A220" s="8">
        <v>43756</v>
      </c>
      <c r="B220" s="2">
        <f t="shared" si="65"/>
        <v>291</v>
      </c>
      <c r="C220">
        <v>67</v>
      </c>
      <c r="D220">
        <v>65</v>
      </c>
      <c r="K220" s="4">
        <f t="shared" si="66"/>
        <v>66.236392490495732</v>
      </c>
      <c r="L220" s="4">
        <f t="shared" si="67"/>
        <v>0.5830964285713115</v>
      </c>
      <c r="M220" s="4">
        <f t="shared" si="68"/>
        <v>64.110483035443224</v>
      </c>
      <c r="N220">
        <f t="shared" si="69"/>
        <v>0.79124043023430102</v>
      </c>
    </row>
    <row r="221" spans="1:14" x14ac:dyDescent="0.45">
      <c r="A221" s="8">
        <v>43767.875</v>
      </c>
      <c r="B221" s="2">
        <f t="shared" si="65"/>
        <v>302</v>
      </c>
      <c r="C221">
        <v>66</v>
      </c>
      <c r="D221">
        <v>63</v>
      </c>
      <c r="K221" s="4">
        <f t="shared" si="66"/>
        <v>62.797951573938875</v>
      </c>
      <c r="L221" s="4">
        <f t="shared" si="67"/>
        <v>10.253114122840531</v>
      </c>
      <c r="M221" s="4">
        <f t="shared" si="68"/>
        <v>61.218095909043996</v>
      </c>
      <c r="N221">
        <f t="shared" si="69"/>
        <v>3.1751821893657444</v>
      </c>
    </row>
    <row r="222" spans="1:14" x14ac:dyDescent="0.45">
      <c r="A222" s="8">
        <v>43770.729166666664</v>
      </c>
      <c r="B222" s="2">
        <f t="shared" si="65"/>
        <v>305</v>
      </c>
      <c r="C222">
        <v>62</v>
      </c>
      <c r="D222">
        <v>61</v>
      </c>
      <c r="K222" s="4">
        <f t="shared" si="66"/>
        <v>61.861234564380062</v>
      </c>
      <c r="L222" s="4">
        <f t="shared" si="67"/>
        <v>1.9255846122791076E-2</v>
      </c>
      <c r="M222" s="4">
        <f t="shared" si="68"/>
        <v>60.422898553964203</v>
      </c>
      <c r="N222">
        <f t="shared" si="69"/>
        <v>0.33304607901660849</v>
      </c>
    </row>
    <row r="223" spans="1:14" x14ac:dyDescent="0.45">
      <c r="A223" s="8">
        <v>43779.625</v>
      </c>
      <c r="B223" s="2">
        <f t="shared" si="65"/>
        <v>314</v>
      </c>
      <c r="C223">
        <v>59</v>
      </c>
      <c r="D223">
        <v>56</v>
      </c>
      <c r="K223" s="4">
        <f t="shared" si="66"/>
        <v>59.092015287306594</v>
      </c>
      <c r="L223" s="4">
        <f t="shared" si="67"/>
        <v>8.4668130981151255E-3</v>
      </c>
      <c r="M223" s="4">
        <f t="shared" si="68"/>
        <v>58.053397804310428</v>
      </c>
      <c r="N223">
        <f t="shared" si="69"/>
        <v>4.2164425427468881</v>
      </c>
    </row>
    <row r="224" spans="1:14" x14ac:dyDescent="0.45">
      <c r="A224" s="8">
        <v>43786.583333333336</v>
      </c>
      <c r="B224" s="2">
        <f t="shared" si="65"/>
        <v>321</v>
      </c>
      <c r="C224">
        <v>55</v>
      </c>
      <c r="D224">
        <v>53</v>
      </c>
      <c r="K224" s="4">
        <f t="shared" si="66"/>
        <v>57.01283358190458</v>
      </c>
      <c r="L224" s="4">
        <f t="shared" si="67"/>
        <v>4.0514990284428221</v>
      </c>
      <c r="M224" s="4">
        <f t="shared" si="68"/>
        <v>56.254735696638093</v>
      </c>
      <c r="N224">
        <f t="shared" si="69"/>
        <v>10.593304454970253</v>
      </c>
    </row>
    <row r="225" spans="1:14" x14ac:dyDescent="0.45">
      <c r="A225" s="8">
        <v>43797.666666666664</v>
      </c>
      <c r="B225" s="2">
        <f t="shared" si="65"/>
        <v>332</v>
      </c>
      <c r="C225">
        <v>53</v>
      </c>
      <c r="D225">
        <v>53</v>
      </c>
      <c r="K225" s="4">
        <f t="shared" si="66"/>
        <v>53.955545540400877</v>
      </c>
      <c r="L225" s="4">
        <f t="shared" si="67"/>
        <v>0.91306727978000368</v>
      </c>
      <c r="M225" s="4">
        <f t="shared" si="68"/>
        <v>53.574091692919687</v>
      </c>
      <c r="N225">
        <f t="shared" si="69"/>
        <v>0.32958127187939229</v>
      </c>
    </row>
    <row r="226" spans="1:14" x14ac:dyDescent="0.45">
      <c r="A226" s="8">
        <v>43806.625</v>
      </c>
      <c r="B226" s="2">
        <f t="shared" si="65"/>
        <v>341</v>
      </c>
      <c r="C226">
        <v>52</v>
      </c>
      <c r="D226">
        <v>51</v>
      </c>
      <c r="K226" s="4">
        <f t="shared" si="66"/>
        <v>51.711337501502598</v>
      </c>
      <c r="L226" s="4">
        <f t="shared" si="67"/>
        <v>8.3326038038762609E-2</v>
      </c>
      <c r="M226" s="4">
        <f t="shared" si="68"/>
        <v>51.571586624964269</v>
      </c>
      <c r="N226">
        <f t="shared" si="69"/>
        <v>0.32671126983804355</v>
      </c>
    </row>
    <row r="227" spans="1:14" x14ac:dyDescent="0.45">
      <c r="A227" s="8">
        <v>43814.583333333336</v>
      </c>
      <c r="B227" s="2">
        <f t="shared" si="65"/>
        <v>349</v>
      </c>
      <c r="C227">
        <v>54</v>
      </c>
      <c r="D227">
        <v>53</v>
      </c>
      <c r="K227" s="4">
        <f t="shared" si="66"/>
        <v>49.95806835730157</v>
      </c>
      <c r="L227" s="4">
        <f t="shared" si="67"/>
        <v>16.337211404246826</v>
      </c>
      <c r="M227" s="4">
        <f t="shared" si="68"/>
        <v>49.9778007305055</v>
      </c>
      <c r="N227">
        <f t="shared" si="69"/>
        <v>9.1336884245330907</v>
      </c>
    </row>
    <row r="228" spans="1:14" x14ac:dyDescent="0.45">
      <c r="A228" s="8">
        <v>43819.583333333336</v>
      </c>
      <c r="B228" s="2">
        <f t="shared" si="65"/>
        <v>354</v>
      </c>
      <c r="C228">
        <v>51</v>
      </c>
      <c r="D228">
        <v>50</v>
      </c>
      <c r="K228" s="4">
        <f t="shared" si="66"/>
        <v>48.993464779226279</v>
      </c>
      <c r="L228" s="4">
        <f t="shared" si="67"/>
        <v>4.0261835922054434</v>
      </c>
      <c r="M228" s="4">
        <f t="shared" si="68"/>
        <v>49.084948161130619</v>
      </c>
      <c r="N228">
        <f t="shared" si="69"/>
        <v>0.83731986781823586</v>
      </c>
    </row>
    <row r="229" spans="1:14" x14ac:dyDescent="0.45">
      <c r="A229" s="8">
        <v>43823.625</v>
      </c>
      <c r="B229" s="2">
        <f t="shared" si="65"/>
        <v>358</v>
      </c>
      <c r="C229">
        <v>53</v>
      </c>
      <c r="D229">
        <v>49</v>
      </c>
      <c r="K229" s="4">
        <f t="shared" si="66"/>
        <v>48.300394126882836</v>
      </c>
      <c r="L229" s="4">
        <f t="shared" si="67"/>
        <v>22.086295362637344</v>
      </c>
      <c r="M229" s="4">
        <f t="shared" si="68"/>
        <v>48.43335184490229</v>
      </c>
      <c r="N229">
        <f t="shared" si="69"/>
        <v>0.32109013167563794</v>
      </c>
    </row>
    <row r="230" spans="1:14" x14ac:dyDescent="0.45">
      <c r="A230" s="8">
        <v>43828.625</v>
      </c>
      <c r="B230" s="2">
        <f t="shared" si="65"/>
        <v>363</v>
      </c>
      <c r="C230">
        <v>52</v>
      </c>
      <c r="D230">
        <v>49</v>
      </c>
      <c r="K230" s="4">
        <f t="shared" si="66"/>
        <v>47.537709049073499</v>
      </c>
      <c r="L230" s="4">
        <f t="shared" si="67"/>
        <v>19.912040530720539</v>
      </c>
      <c r="M230" s="4">
        <f t="shared" si="68"/>
        <v>47.702279174574912</v>
      </c>
      <c r="N230">
        <f t="shared" si="69"/>
        <v>1.6840793407419725</v>
      </c>
    </row>
    <row r="231" spans="1:14" x14ac:dyDescent="0.45">
      <c r="A231" s="8">
        <v>43841.625</v>
      </c>
      <c r="B231" s="2">
        <f>_xlfn.DAYS(A231,A$4)-730-365-365-365-365</f>
        <v>11</v>
      </c>
      <c r="C231">
        <v>50</v>
      </c>
      <c r="D231">
        <v>50</v>
      </c>
      <c r="K231" s="4">
        <f t="shared" si="66"/>
        <v>46.129724393558121</v>
      </c>
      <c r="L231" s="4">
        <f t="shared" si="67"/>
        <v>14.979033269819057</v>
      </c>
      <c r="M231" s="4">
        <f t="shared" si="68"/>
        <v>46.270200424342775</v>
      </c>
      <c r="N231">
        <f t="shared" si="69"/>
        <v>13.911404874572815</v>
      </c>
    </row>
    <row r="232" spans="1:14" x14ac:dyDescent="0.45">
      <c r="A232" s="8">
        <v>43864.708333333336</v>
      </c>
      <c r="B232" s="2">
        <f>_xlfn.DAYS(A232,A$4)-730-365-365-365-365</f>
        <v>34</v>
      </c>
      <c r="C232">
        <v>47</v>
      </c>
      <c r="D232">
        <v>47</v>
      </c>
      <c r="K232" s="4">
        <f t="shared" si="66"/>
        <v>45.815576909428998</v>
      </c>
      <c r="L232" s="4">
        <f t="shared" si="67"/>
        <v>1.402858057477764</v>
      </c>
      <c r="M232" s="4">
        <f t="shared" si="68"/>
        <v>45.547213423304143</v>
      </c>
      <c r="N232">
        <f t="shared" si="69"/>
        <v>2.1105888374276671</v>
      </c>
    </row>
    <row r="233" spans="1:14" x14ac:dyDescent="0.45">
      <c r="A233" s="8">
        <v>43869.541666666664</v>
      </c>
      <c r="B233" s="2">
        <f t="shared" ref="B233:B293" si="70">_xlfn.DAYS(A233,A$4)-730-365-365-365-365</f>
        <v>39</v>
      </c>
      <c r="C233">
        <v>48</v>
      </c>
      <c r="D233">
        <v>48</v>
      </c>
      <c r="K233" s="4">
        <f t="shared" ref="K233:K295" si="71">IF(B233&gt;0,$Q$3+$Q$4*SIN((B233-$Q$5)/365*2*PI()),0)</f>
        <v>46.122246811209607</v>
      </c>
      <c r="L233" s="4">
        <f t="shared" ref="L233:L295" si="72">(C233-K233)^2</f>
        <v>3.5259570380124905</v>
      </c>
      <c r="M233" s="4">
        <f t="shared" ref="M233:M295" si="73">$AJ$3+$AJ$4*SIN((B233-$AJ$5)/365*2*PI())</f>
        <v>45.707631458429077</v>
      </c>
      <c r="N233">
        <f t="shared" ref="N233:N295" si="74">IF(B233&gt;0,(D233-M233)^2,0)</f>
        <v>5.2549535303840003</v>
      </c>
    </row>
    <row r="234" spans="1:14" x14ac:dyDescent="0.45">
      <c r="A234" s="8">
        <v>43876.625</v>
      </c>
      <c r="B234" s="2">
        <f t="shared" si="70"/>
        <v>46</v>
      </c>
      <c r="C234">
        <v>51</v>
      </c>
      <c r="D234">
        <v>49</v>
      </c>
      <c r="K234" s="4">
        <f t="shared" si="71"/>
        <v>46.770769318049446</v>
      </c>
      <c r="L234" s="4">
        <f t="shared" si="72"/>
        <v>17.886392161151949</v>
      </c>
      <c r="M234" s="4">
        <f t="shared" si="73"/>
        <v>46.120756495023549</v>
      </c>
      <c r="N234">
        <f t="shared" si="74"/>
        <v>8.290043160949077</v>
      </c>
    </row>
    <row r="235" spans="1:14" x14ac:dyDescent="0.45">
      <c r="A235" s="8">
        <v>43883.583333333336</v>
      </c>
      <c r="B235" s="2">
        <f t="shared" si="70"/>
        <v>53</v>
      </c>
      <c r="C235">
        <v>51</v>
      </c>
      <c r="D235">
        <v>49</v>
      </c>
      <c r="K235" s="4">
        <f t="shared" si="71"/>
        <v>47.666259180901264</v>
      </c>
      <c r="L235" s="4">
        <f t="shared" si="72"/>
        <v>11.113827848925112</v>
      </c>
      <c r="M235" s="4">
        <f t="shared" si="73"/>
        <v>46.748218324656477</v>
      </c>
      <c r="N235">
        <f t="shared" si="74"/>
        <v>5.0705207134128818</v>
      </c>
    </row>
    <row r="236" spans="1:14" x14ac:dyDescent="0.45">
      <c r="A236" s="8">
        <v>43898.666666666664</v>
      </c>
      <c r="B236" s="2">
        <f t="shared" si="70"/>
        <v>68</v>
      </c>
      <c r="C236">
        <v>52</v>
      </c>
      <c r="D236">
        <v>49</v>
      </c>
      <c r="K236" s="4">
        <f t="shared" si="71"/>
        <v>50.351900225299879</v>
      </c>
      <c r="L236" s="4">
        <f t="shared" si="72"/>
        <v>2.7162328673665899</v>
      </c>
      <c r="M236" s="4">
        <f t="shared" si="73"/>
        <v>48.768262195714314</v>
      </c>
      <c r="N236">
        <f t="shared" si="74"/>
        <v>5.3702409935150866E-2</v>
      </c>
    </row>
    <row r="237" spans="1:14" x14ac:dyDescent="0.45">
      <c r="A237" s="8">
        <v>43910.291666666664</v>
      </c>
      <c r="B237" s="2">
        <f t="shared" si="70"/>
        <v>80</v>
      </c>
      <c r="C237">
        <v>52</v>
      </c>
      <c r="D237">
        <v>52</v>
      </c>
      <c r="K237" s="4">
        <f t="shared" si="71"/>
        <v>53.153064479841582</v>
      </c>
      <c r="L237" s="4">
        <f t="shared" si="72"/>
        <v>1.3295576946723384</v>
      </c>
      <c r="M237" s="4">
        <f t="shared" si="73"/>
        <v>50.971768033157858</v>
      </c>
      <c r="N237">
        <f t="shared" si="74"/>
        <v>1.0572609776360602</v>
      </c>
    </row>
    <row r="238" spans="1:14" x14ac:dyDescent="0.45">
      <c r="A238" s="8">
        <v>43916.708333333336</v>
      </c>
      <c r="B238" s="2">
        <f t="shared" si="70"/>
        <v>86</v>
      </c>
      <c r="C238">
        <v>61</v>
      </c>
      <c r="D238">
        <v>55</v>
      </c>
      <c r="K238" s="4">
        <f t="shared" si="71"/>
        <v>54.731672856419031</v>
      </c>
      <c r="L238" s="4">
        <f t="shared" si="72"/>
        <v>39.291925178953946</v>
      </c>
      <c r="M238" s="4">
        <f t="shared" si="73"/>
        <v>52.238435331598694</v>
      </c>
      <c r="N238">
        <f t="shared" si="74"/>
        <v>7.626239417762414</v>
      </c>
    </row>
    <row r="239" spans="1:14" x14ac:dyDescent="0.45">
      <c r="A239" s="8">
        <v>43918.333333333336</v>
      </c>
      <c r="B239" s="2">
        <f t="shared" si="70"/>
        <v>88</v>
      </c>
      <c r="C239">
        <v>57</v>
      </c>
      <c r="D239">
        <v>56</v>
      </c>
      <c r="K239" s="4">
        <f t="shared" si="71"/>
        <v>55.280216546456771</v>
      </c>
      <c r="L239" s="4">
        <f t="shared" si="72"/>
        <v>2.9576551270810767</v>
      </c>
      <c r="M239" s="4">
        <f t="shared" si="73"/>
        <v>52.681869373910295</v>
      </c>
      <c r="N239">
        <f t="shared" si="74"/>
        <v>11.009990851794456</v>
      </c>
    </row>
    <row r="240" spans="1:14" x14ac:dyDescent="0.45">
      <c r="A240" s="8">
        <v>43920.5</v>
      </c>
      <c r="B240" s="2">
        <f t="shared" si="70"/>
        <v>90</v>
      </c>
      <c r="C240">
        <v>57</v>
      </c>
      <c r="D240">
        <v>56</v>
      </c>
      <c r="K240" s="4">
        <f t="shared" si="71"/>
        <v>55.838857871239398</v>
      </c>
      <c r="L240" s="4">
        <f t="shared" si="72"/>
        <v>1.3482510431827026</v>
      </c>
      <c r="M240" s="4">
        <f t="shared" si="73"/>
        <v>53.135043532481959</v>
      </c>
      <c r="N240">
        <f t="shared" si="74"/>
        <v>8.2079755607734537</v>
      </c>
    </row>
    <row r="241" spans="1:14" x14ac:dyDescent="0.45">
      <c r="A241" s="8">
        <v>43923.5</v>
      </c>
      <c r="B241" s="2">
        <f t="shared" si="70"/>
        <v>93</v>
      </c>
      <c r="C241">
        <v>55</v>
      </c>
      <c r="D241">
        <v>55</v>
      </c>
      <c r="K241" s="4">
        <f t="shared" si="71"/>
        <v>56.694301498323753</v>
      </c>
      <c r="L241" s="4">
        <f t="shared" si="72"/>
        <v>2.8706575672221151</v>
      </c>
      <c r="M241" s="4">
        <f t="shared" si="73"/>
        <v>53.831889578973929</v>
      </c>
      <c r="N241">
        <f t="shared" si="74"/>
        <v>1.3644819557097057</v>
      </c>
    </row>
    <row r="242" spans="1:14" x14ac:dyDescent="0.45">
      <c r="A242" s="8">
        <v>43927.291666666664</v>
      </c>
      <c r="B242" s="2">
        <f t="shared" si="70"/>
        <v>97</v>
      </c>
      <c r="C242">
        <v>56</v>
      </c>
      <c r="D242">
        <v>54</v>
      </c>
      <c r="K242" s="4">
        <f t="shared" si="71"/>
        <v>57.863963554266974</v>
      </c>
      <c r="L242" s="4">
        <f t="shared" si="72"/>
        <v>3.4743601316355694</v>
      </c>
      <c r="M242" s="4">
        <f t="shared" si="73"/>
        <v>54.790005441131669</v>
      </c>
      <c r="N242">
        <f t="shared" si="74"/>
        <v>0.62410859701764265</v>
      </c>
    </row>
    <row r="243" spans="1:14" x14ac:dyDescent="0.45">
      <c r="A243" s="8">
        <v>43932.416666666664</v>
      </c>
      <c r="B243" s="2">
        <f t="shared" si="70"/>
        <v>102</v>
      </c>
      <c r="C243">
        <v>56</v>
      </c>
      <c r="D243">
        <v>53</v>
      </c>
      <c r="K243" s="4">
        <f t="shared" si="71"/>
        <v>59.364940715646497</v>
      </c>
      <c r="L243" s="4">
        <f t="shared" si="72"/>
        <v>11.322826019815562</v>
      </c>
      <c r="M243" s="4">
        <f t="shared" si="73"/>
        <v>56.027826438306832</v>
      </c>
      <c r="N243">
        <f t="shared" si="74"/>
        <v>9.1677329405098344</v>
      </c>
    </row>
    <row r="244" spans="1:14" x14ac:dyDescent="0.45">
      <c r="A244" s="8">
        <v>43940.583333333336</v>
      </c>
      <c r="B244" s="2">
        <f t="shared" si="70"/>
        <v>110</v>
      </c>
      <c r="C244">
        <v>63</v>
      </c>
      <c r="D244">
        <v>57</v>
      </c>
      <c r="K244" s="4">
        <f t="shared" si="71"/>
        <v>61.830085864863236</v>
      </c>
      <c r="L244" s="4">
        <f t="shared" si="72"/>
        <v>1.3686990835928032</v>
      </c>
      <c r="M244" s="4">
        <f t="shared" si="73"/>
        <v>58.079455063808012</v>
      </c>
      <c r="N244">
        <f t="shared" si="74"/>
        <v>1.1652232347807603</v>
      </c>
    </row>
    <row r="245" spans="1:14" x14ac:dyDescent="0.45">
      <c r="A245" s="8">
        <v>43943.541666666664</v>
      </c>
      <c r="B245" s="2">
        <f t="shared" si="70"/>
        <v>113</v>
      </c>
      <c r="C245">
        <v>60</v>
      </c>
      <c r="D245">
        <v>56</v>
      </c>
      <c r="K245" s="4">
        <f t="shared" si="71"/>
        <v>62.766670740325949</v>
      </c>
      <c r="L245" s="4">
        <f t="shared" si="72"/>
        <v>7.6544669853757368</v>
      </c>
      <c r="M245" s="4">
        <f t="shared" si="73"/>
        <v>58.864711432839897</v>
      </c>
      <c r="N245">
        <f t="shared" si="74"/>
        <v>8.2065715934436163</v>
      </c>
    </row>
    <row r="246" spans="1:14" x14ac:dyDescent="0.45">
      <c r="A246" s="8">
        <v>43946.333333333336</v>
      </c>
      <c r="B246" s="2">
        <f t="shared" si="70"/>
        <v>116</v>
      </c>
      <c r="C246">
        <v>54</v>
      </c>
      <c r="D246">
        <v>54</v>
      </c>
      <c r="K246" s="4">
        <f t="shared" si="71"/>
        <v>63.706010851263933</v>
      </c>
      <c r="L246" s="4">
        <f t="shared" si="72"/>
        <v>94.206646644853222</v>
      </c>
      <c r="M246" s="4">
        <f t="shared" si="73"/>
        <v>59.655394629003759</v>
      </c>
      <c r="N246">
        <f t="shared" si="74"/>
        <v>31.983488409764561</v>
      </c>
    </row>
    <row r="247" spans="1:14" x14ac:dyDescent="0.45">
      <c r="A247" s="8">
        <v>43948.541666666664</v>
      </c>
      <c r="B247" s="2">
        <f t="shared" si="70"/>
        <v>118</v>
      </c>
      <c r="C247">
        <v>56</v>
      </c>
      <c r="D247">
        <v>54</v>
      </c>
      <c r="K247" s="4">
        <f t="shared" si="71"/>
        <v>64.332531526819622</v>
      </c>
      <c r="L247" s="4">
        <f t="shared" si="72"/>
        <v>69.431081645442944</v>
      </c>
      <c r="M247" s="4">
        <f t="shared" si="73"/>
        <v>60.184490977702417</v>
      </c>
      <c r="N247">
        <f t="shared" si="74"/>
        <v>38.247928653282599</v>
      </c>
    </row>
    <row r="248" spans="1:14" x14ac:dyDescent="0.45">
      <c r="A248" s="8">
        <v>43953.625</v>
      </c>
      <c r="B248" s="2">
        <f t="shared" si="70"/>
        <v>123</v>
      </c>
      <c r="C248">
        <v>62</v>
      </c>
      <c r="D248">
        <v>55</v>
      </c>
      <c r="K248" s="4">
        <f t="shared" si="71"/>
        <v>65.894449636205096</v>
      </c>
      <c r="L248" s="4">
        <f t="shared" si="72"/>
        <v>15.166737968938001</v>
      </c>
      <c r="M248" s="4">
        <f t="shared" si="73"/>
        <v>61.509567901031446</v>
      </c>
      <c r="N248">
        <f t="shared" si="74"/>
        <v>42.374474258138939</v>
      </c>
    </row>
    <row r="249" spans="1:14" x14ac:dyDescent="0.45">
      <c r="A249" s="8">
        <v>43955.75</v>
      </c>
      <c r="B249" s="2">
        <f t="shared" si="70"/>
        <v>125</v>
      </c>
      <c r="C249">
        <v>65</v>
      </c>
      <c r="D249">
        <v>59</v>
      </c>
      <c r="K249" s="4">
        <f t="shared" si="71"/>
        <v>66.515519677168001</v>
      </c>
      <c r="L249" s="4">
        <f t="shared" si="72"/>
        <v>2.2967998918834023</v>
      </c>
      <c r="M249" s="4">
        <f t="shared" si="73"/>
        <v>62.03888406338865</v>
      </c>
      <c r="N249">
        <f t="shared" si="74"/>
        <v>9.2348163507175141</v>
      </c>
    </row>
    <row r="250" spans="1:14" x14ac:dyDescent="0.45">
      <c r="A250" s="8">
        <v>43960.770833333336</v>
      </c>
      <c r="B250" s="2">
        <f t="shared" si="70"/>
        <v>130</v>
      </c>
      <c r="C250">
        <v>59</v>
      </c>
      <c r="D250">
        <v>56</v>
      </c>
      <c r="K250" s="4">
        <f t="shared" si="71"/>
        <v>68.05251354992545</v>
      </c>
      <c r="L250" s="4">
        <f t="shared" si="72"/>
        <v>81.948001571583873</v>
      </c>
      <c r="M250" s="4">
        <f t="shared" si="73"/>
        <v>63.354900880996667</v>
      </c>
      <c r="N250">
        <f t="shared" si="74"/>
        <v>54.094566969285538</v>
      </c>
    </row>
    <row r="251" spans="1:14" x14ac:dyDescent="0.45">
      <c r="A251" s="8">
        <v>43965.75</v>
      </c>
      <c r="B251" s="2">
        <f t="shared" si="70"/>
        <v>135</v>
      </c>
      <c r="C251">
        <v>62</v>
      </c>
      <c r="D251">
        <v>55</v>
      </c>
      <c r="E251" t="s">
        <v>56</v>
      </c>
      <c r="K251" s="4">
        <f t="shared" si="71"/>
        <v>69.558023300182825</v>
      </c>
      <c r="L251" s="4">
        <f t="shared" si="72"/>
        <v>57.123716206106479</v>
      </c>
      <c r="M251" s="4">
        <f t="shared" si="73"/>
        <v>64.652742471376044</v>
      </c>
      <c r="N251">
        <f t="shared" si="74"/>
        <v>93.17543721870689</v>
      </c>
    </row>
    <row r="252" spans="1:14" x14ac:dyDescent="0.45">
      <c r="A252" s="8">
        <v>43968.875</v>
      </c>
      <c r="B252" s="2">
        <f t="shared" si="70"/>
        <v>138</v>
      </c>
      <c r="C252">
        <v>64</v>
      </c>
      <c r="D252">
        <v>61</v>
      </c>
      <c r="K252" s="4">
        <f t="shared" si="71"/>
        <v>70.44156774080173</v>
      </c>
      <c r="L252" s="4">
        <f t="shared" si="72"/>
        <v>41.493794959337507</v>
      </c>
      <c r="M252" s="4">
        <f t="shared" si="73"/>
        <v>65.418718332268611</v>
      </c>
      <c r="N252">
        <f t="shared" si="74"/>
        <v>19.525071699926695</v>
      </c>
    </row>
    <row r="253" spans="1:14" x14ac:dyDescent="0.45">
      <c r="A253" s="8">
        <v>43974.375</v>
      </c>
      <c r="B253" s="2">
        <f t="shared" si="70"/>
        <v>144</v>
      </c>
      <c r="C253">
        <v>57</v>
      </c>
      <c r="D253">
        <v>57</v>
      </c>
      <c r="K253" s="4">
        <f t="shared" si="71"/>
        <v>72.153221406667171</v>
      </c>
      <c r="L253" s="4">
        <f t="shared" si="72"/>
        <v>229.6201189994762</v>
      </c>
      <c r="M253" s="4">
        <f t="shared" si="73"/>
        <v>66.912514116802967</v>
      </c>
      <c r="N253">
        <f t="shared" si="74"/>
        <v>98.257936115818111</v>
      </c>
    </row>
    <row r="254" spans="1:14" x14ac:dyDescent="0.45">
      <c r="A254" s="8">
        <v>43976.583333333336</v>
      </c>
      <c r="B254" s="2">
        <f t="shared" si="70"/>
        <v>146</v>
      </c>
      <c r="C254">
        <v>61</v>
      </c>
      <c r="D254">
        <v>58</v>
      </c>
      <c r="K254" s="4">
        <f t="shared" si="71"/>
        <v>72.70486321067176</v>
      </c>
      <c r="L254" s="4">
        <f t="shared" si="72"/>
        <v>137.00382278053723</v>
      </c>
      <c r="M254" s="4">
        <f t="shared" si="73"/>
        <v>67.396973419317035</v>
      </c>
      <c r="N254">
        <f t="shared" si="74"/>
        <v>88.303109443350891</v>
      </c>
    </row>
    <row r="255" spans="1:14" x14ac:dyDescent="0.45">
      <c r="A255" s="8">
        <v>43977.791666666664</v>
      </c>
      <c r="B255" s="2">
        <f t="shared" si="70"/>
        <v>147</v>
      </c>
      <c r="C255">
        <v>60</v>
      </c>
      <c r="D255">
        <v>57</v>
      </c>
      <c r="K255" s="4">
        <f t="shared" si="71"/>
        <v>72.976766734339506</v>
      </c>
      <c r="L255" s="4">
        <f t="shared" si="72"/>
        <v>168.39647487746041</v>
      </c>
      <c r="M255" s="4">
        <f t="shared" si="73"/>
        <v>67.636351032028202</v>
      </c>
      <c r="N255">
        <f t="shared" si="74"/>
        <v>113.13196327652739</v>
      </c>
    </row>
    <row r="256" spans="1:14" x14ac:dyDescent="0.45">
      <c r="A256" s="8">
        <v>43982.791666666664</v>
      </c>
      <c r="B256" s="2">
        <f t="shared" si="70"/>
        <v>152</v>
      </c>
      <c r="C256">
        <v>63</v>
      </c>
      <c r="D256">
        <v>60</v>
      </c>
      <c r="K256" s="4">
        <f t="shared" si="71"/>
        <v>74.293912521436908</v>
      </c>
      <c r="L256" s="4">
        <f t="shared" si="72"/>
        <v>127.5524600418694</v>
      </c>
      <c r="M256" s="4">
        <f t="shared" si="73"/>
        <v>68.801899686404468</v>
      </c>
      <c r="N256">
        <f t="shared" si="74"/>
        <v>77.473438089527079</v>
      </c>
    </row>
    <row r="257" spans="1:14" x14ac:dyDescent="0.45">
      <c r="A257" s="8">
        <v>43988.291666666664</v>
      </c>
      <c r="B257" s="2">
        <f t="shared" si="70"/>
        <v>158</v>
      </c>
      <c r="C257">
        <v>69</v>
      </c>
      <c r="D257">
        <v>63</v>
      </c>
      <c r="K257" s="4">
        <f t="shared" si="71"/>
        <v>75.771113932883082</v>
      </c>
      <c r="L257" s="4">
        <f t="shared" si="72"/>
        <v>45.847983892083406</v>
      </c>
      <c r="M257" s="4">
        <f t="shared" si="73"/>
        <v>70.122604660552014</v>
      </c>
      <c r="N257">
        <f t="shared" si="74"/>
        <v>50.731497150517271</v>
      </c>
    </row>
    <row r="258" spans="1:14" x14ac:dyDescent="0.45">
      <c r="A258" s="8">
        <v>43990.833333333336</v>
      </c>
      <c r="B258" s="2">
        <f t="shared" si="70"/>
        <v>160</v>
      </c>
      <c r="C258">
        <v>77</v>
      </c>
      <c r="D258">
        <v>68</v>
      </c>
      <c r="K258" s="4">
        <f t="shared" si="71"/>
        <v>76.235900397972685</v>
      </c>
      <c r="L258" s="4">
        <f t="shared" si="72"/>
        <v>0.5838482018183011</v>
      </c>
      <c r="M258" s="4">
        <f t="shared" si="73"/>
        <v>70.541662028951151</v>
      </c>
      <c r="N258">
        <f t="shared" si="74"/>
        <v>6.4600458694120837</v>
      </c>
    </row>
    <row r="259" spans="1:14" x14ac:dyDescent="0.45">
      <c r="A259" s="8">
        <v>43992.75</v>
      </c>
      <c r="B259" s="2">
        <f t="shared" si="70"/>
        <v>162</v>
      </c>
      <c r="C259">
        <v>77</v>
      </c>
      <c r="D259">
        <v>68</v>
      </c>
      <c r="K259" s="4">
        <f t="shared" si="71"/>
        <v>76.685947852308416</v>
      </c>
      <c r="L259" s="4">
        <f t="shared" si="72"/>
        <v>9.8628751469696255E-2</v>
      </c>
      <c r="M259" s="4">
        <f t="shared" si="73"/>
        <v>70.949292113777531</v>
      </c>
      <c r="N259">
        <f t="shared" si="74"/>
        <v>8.6983239723903374</v>
      </c>
    </row>
    <row r="260" spans="1:14" x14ac:dyDescent="0.45">
      <c r="A260" s="8">
        <v>43996.291666666664</v>
      </c>
      <c r="B260" s="2">
        <f t="shared" si="70"/>
        <v>166</v>
      </c>
      <c r="C260">
        <v>74</v>
      </c>
      <c r="D260">
        <v>74</v>
      </c>
      <c r="K260" s="4">
        <f t="shared" si="71"/>
        <v>77.539710247243306</v>
      </c>
      <c r="L260" s="4">
        <f t="shared" si="72"/>
        <v>12.529548634439267</v>
      </c>
      <c r="M260" s="4">
        <f t="shared" si="73"/>
        <v>71.728352058613893</v>
      </c>
      <c r="N260">
        <f t="shared" si="74"/>
        <v>5.1603843696037357</v>
      </c>
    </row>
    <row r="261" spans="1:14" x14ac:dyDescent="0.45">
      <c r="A261" s="8">
        <v>43997.75</v>
      </c>
      <c r="B261" s="2">
        <f t="shared" si="70"/>
        <v>167</v>
      </c>
      <c r="C261">
        <v>74</v>
      </c>
      <c r="D261">
        <v>73</v>
      </c>
      <c r="K261" s="4">
        <f t="shared" si="71"/>
        <v>77.743127603392281</v>
      </c>
      <c r="L261" s="4">
        <f t="shared" si="72"/>
        <v>14.011004255277244</v>
      </c>
      <c r="M261" s="4">
        <f t="shared" si="73"/>
        <v>71.915237344548572</v>
      </c>
      <c r="N261">
        <f t="shared" si="74"/>
        <v>1.1767100186620332</v>
      </c>
    </row>
    <row r="262" spans="1:14" x14ac:dyDescent="0.45">
      <c r="A262" s="8">
        <v>44002.291666666664</v>
      </c>
      <c r="B262" s="2">
        <f t="shared" si="70"/>
        <v>172</v>
      </c>
      <c r="C262">
        <v>75</v>
      </c>
      <c r="D262">
        <v>71</v>
      </c>
      <c r="K262" s="4">
        <f t="shared" si="71"/>
        <v>78.697077315971754</v>
      </c>
      <c r="L262" s="4">
        <f t="shared" si="72"/>
        <v>13.668380680272907</v>
      </c>
      <c r="M262" s="4">
        <f t="shared" si="73"/>
        <v>72.799629611913019</v>
      </c>
      <c r="N262">
        <f t="shared" si="74"/>
        <v>3.2386667400742044</v>
      </c>
    </row>
    <row r="263" spans="1:14" x14ac:dyDescent="0.45">
      <c r="A263" s="8">
        <v>44008.791666666664</v>
      </c>
      <c r="B263" s="2">
        <f t="shared" si="70"/>
        <v>178</v>
      </c>
      <c r="C263">
        <v>79</v>
      </c>
      <c r="D263">
        <v>75</v>
      </c>
      <c r="K263" s="4">
        <f t="shared" si="71"/>
        <v>79.695665969082597</v>
      </c>
      <c r="L263" s="4">
        <f t="shared" si="72"/>
        <v>0.48395114053962918</v>
      </c>
      <c r="M263" s="4">
        <f t="shared" si="73"/>
        <v>73.744076626835991</v>
      </c>
      <c r="N263">
        <f t="shared" si="74"/>
        <v>1.577343519259663</v>
      </c>
    </row>
    <row r="264" spans="1:14" x14ac:dyDescent="0.45">
      <c r="A264" s="8">
        <v>44009.875</v>
      </c>
      <c r="B264" s="2">
        <f t="shared" si="70"/>
        <v>179</v>
      </c>
      <c r="C264">
        <v>77</v>
      </c>
      <c r="D264">
        <v>76</v>
      </c>
      <c r="K264" s="4">
        <f t="shared" si="71"/>
        <v>79.845887429149457</v>
      </c>
      <c r="L264" s="4">
        <f t="shared" si="72"/>
        <v>8.0990752593909043</v>
      </c>
      <c r="M264" s="4">
        <f t="shared" si="73"/>
        <v>73.888426091624623</v>
      </c>
      <c r="N264">
        <f t="shared" si="74"/>
        <v>4.4587443705316634</v>
      </c>
    </row>
    <row r="265" spans="1:14" x14ac:dyDescent="0.45">
      <c r="A265" s="8">
        <v>44013.833333333336</v>
      </c>
      <c r="B265" s="2">
        <f t="shared" si="70"/>
        <v>183</v>
      </c>
      <c r="C265">
        <v>80</v>
      </c>
      <c r="D265">
        <v>74</v>
      </c>
      <c r="K265" s="4">
        <f t="shared" si="71"/>
        <v>80.398801913581181</v>
      </c>
      <c r="L265" s="4">
        <f t="shared" si="72"/>
        <v>0.15904296627601186</v>
      </c>
      <c r="M265" s="4">
        <f t="shared" si="73"/>
        <v>74.426925883219681</v>
      </c>
      <c r="N265">
        <f t="shared" si="74"/>
        <v>0.18226570976290485</v>
      </c>
    </row>
    <row r="266" spans="1:14" x14ac:dyDescent="0.45">
      <c r="A266" s="8">
        <v>44016.291666666664</v>
      </c>
      <c r="B266" s="2">
        <f t="shared" si="70"/>
        <v>186</v>
      </c>
      <c r="C266">
        <v>78</v>
      </c>
      <c r="D266">
        <v>75</v>
      </c>
      <c r="K266" s="4">
        <f t="shared" si="71"/>
        <v>80.761991176005921</v>
      </c>
      <c r="L266" s="4">
        <f t="shared" si="72"/>
        <v>7.6285952563345703</v>
      </c>
      <c r="M266" s="4">
        <f t="shared" si="73"/>
        <v>74.788857206481239</v>
      </c>
      <c r="N266">
        <f t="shared" si="74"/>
        <v>4.4581279254905994E-2</v>
      </c>
    </row>
    <row r="267" spans="1:14" x14ac:dyDescent="0.45">
      <c r="A267" s="8">
        <v>44016.916666666664</v>
      </c>
      <c r="B267" s="2">
        <f t="shared" si="70"/>
        <v>186</v>
      </c>
      <c r="C267">
        <v>81</v>
      </c>
      <c r="D267">
        <v>77</v>
      </c>
      <c r="K267" s="4">
        <f t="shared" si="71"/>
        <v>80.761991176005921</v>
      </c>
      <c r="L267" s="4">
        <f t="shared" si="72"/>
        <v>5.6648200299044459E-2</v>
      </c>
      <c r="M267" s="4">
        <f t="shared" si="73"/>
        <v>74.788857206481239</v>
      </c>
      <c r="N267">
        <f t="shared" si="74"/>
        <v>4.8891524533299489</v>
      </c>
    </row>
    <row r="268" spans="1:14" x14ac:dyDescent="0.45">
      <c r="A268" s="8">
        <v>44017.791666666664</v>
      </c>
      <c r="B268" s="2">
        <f t="shared" si="70"/>
        <v>187</v>
      </c>
      <c r="C268">
        <v>81</v>
      </c>
      <c r="D268">
        <v>77</v>
      </c>
      <c r="K268" s="4">
        <f t="shared" si="71"/>
        <v>80.873048212389619</v>
      </c>
      <c r="L268" s="4">
        <f t="shared" si="72"/>
        <v>1.6116756377471161E-2</v>
      </c>
      <c r="M268" s="4">
        <f t="shared" si="73"/>
        <v>74.901316305847402</v>
      </c>
      <c r="N268">
        <f t="shared" si="74"/>
        <v>4.4044732481019953</v>
      </c>
    </row>
    <row r="269" spans="1:14" x14ac:dyDescent="0.45">
      <c r="A269" s="8">
        <v>44021.729166666664</v>
      </c>
      <c r="B269" s="2">
        <f t="shared" si="70"/>
        <v>191</v>
      </c>
      <c r="C269">
        <v>84</v>
      </c>
      <c r="D269">
        <v>78</v>
      </c>
      <c r="K269" s="4">
        <f t="shared" si="71"/>
        <v>81.266378687699444</v>
      </c>
      <c r="L269" s="4">
        <f t="shared" si="72"/>
        <v>7.4726854790638164</v>
      </c>
      <c r="M269" s="4">
        <f t="shared" si="73"/>
        <v>75.309349038573544</v>
      </c>
      <c r="N269">
        <f t="shared" si="74"/>
        <v>7.2396025962251143</v>
      </c>
    </row>
    <row r="270" spans="1:14" x14ac:dyDescent="0.45">
      <c r="A270" s="8">
        <v>44026.833333333336</v>
      </c>
      <c r="B270" s="2">
        <f t="shared" si="70"/>
        <v>196</v>
      </c>
      <c r="C270">
        <v>84</v>
      </c>
      <c r="D270">
        <v>79</v>
      </c>
      <c r="K270" s="4">
        <f t="shared" si="71"/>
        <v>81.641451242537443</v>
      </c>
      <c r="L270" s="4">
        <f t="shared" si="72"/>
        <v>5.5627522413281731</v>
      </c>
      <c r="M270" s="4">
        <f t="shared" si="73"/>
        <v>75.72315909177189</v>
      </c>
      <c r="N270">
        <f t="shared" si="74"/>
        <v>10.737686337837221</v>
      </c>
    </row>
    <row r="271" spans="1:14" x14ac:dyDescent="0.45">
      <c r="A271" s="8">
        <v>44028.791666666664</v>
      </c>
      <c r="B271" s="2">
        <f t="shared" si="70"/>
        <v>198</v>
      </c>
      <c r="C271">
        <v>86</v>
      </c>
      <c r="D271">
        <v>81</v>
      </c>
      <c r="K271" s="4">
        <f t="shared" si="71"/>
        <v>81.754617367311084</v>
      </c>
      <c r="L271" s="4">
        <f t="shared" si="72"/>
        <v>18.02327369793667</v>
      </c>
      <c r="M271" s="4">
        <f t="shared" si="73"/>
        <v>75.858098852053416</v>
      </c>
      <c r="N271">
        <f t="shared" si="74"/>
        <v>26.439147415254396</v>
      </c>
    </row>
    <row r="272" spans="1:14" x14ac:dyDescent="0.45">
      <c r="A272" s="8">
        <v>44032.625</v>
      </c>
      <c r="B272" s="2">
        <f t="shared" si="70"/>
        <v>202</v>
      </c>
      <c r="C272">
        <v>90</v>
      </c>
      <c r="D272">
        <v>82</v>
      </c>
      <c r="K272" s="4">
        <f t="shared" si="71"/>
        <v>81.917001355481034</v>
      </c>
      <c r="L272" s="4">
        <f t="shared" si="72"/>
        <v>65.33486708729545</v>
      </c>
      <c r="M272" s="4">
        <f t="shared" si="73"/>
        <v>76.074654503895943</v>
      </c>
      <c r="N272">
        <f t="shared" si="74"/>
        <v>35.109719248200641</v>
      </c>
    </row>
    <row r="273" spans="1:23" x14ac:dyDescent="0.45">
      <c r="A273" s="8">
        <v>44033.625</v>
      </c>
      <c r="B273" s="2">
        <f t="shared" si="70"/>
        <v>203</v>
      </c>
      <c r="C273">
        <v>89</v>
      </c>
      <c r="D273">
        <v>82</v>
      </c>
      <c r="K273" s="4">
        <f t="shared" si="71"/>
        <v>81.94420231791328</v>
      </c>
      <c r="L273" s="4">
        <f t="shared" si="72"/>
        <v>49.784280930540326</v>
      </c>
      <c r="M273" s="4">
        <f t="shared" si="73"/>
        <v>76.117588768944699</v>
      </c>
      <c r="N273">
        <f t="shared" si="74"/>
        <v>34.602761891245535</v>
      </c>
    </row>
    <row r="274" spans="1:23" x14ac:dyDescent="0.45">
      <c r="A274" s="8">
        <v>44039.583333333336</v>
      </c>
      <c r="B274" s="2">
        <f t="shared" si="70"/>
        <v>209</v>
      </c>
      <c r="C274">
        <v>87</v>
      </c>
      <c r="D274">
        <v>81</v>
      </c>
      <c r="K274" s="4">
        <f t="shared" si="71"/>
        <v>81.994330707607432</v>
      </c>
      <c r="L274" s="4">
        <f t="shared" si="72"/>
        <v>25.056725064801913</v>
      </c>
      <c r="M274" s="4">
        <f t="shared" si="73"/>
        <v>76.280147489565394</v>
      </c>
      <c r="N274">
        <f t="shared" si="74"/>
        <v>22.277007720255853</v>
      </c>
    </row>
    <row r="275" spans="1:23" x14ac:dyDescent="0.45">
      <c r="A275" s="8">
        <v>44047.625</v>
      </c>
      <c r="B275" s="2">
        <f t="shared" si="70"/>
        <v>217</v>
      </c>
      <c r="C275">
        <v>83</v>
      </c>
      <c r="D275">
        <v>80</v>
      </c>
      <c r="K275" s="4">
        <f t="shared" si="71"/>
        <v>81.759718086871743</v>
      </c>
      <c r="L275" s="4">
        <f t="shared" si="72"/>
        <v>1.5382992240330893</v>
      </c>
      <c r="M275" s="4">
        <f t="shared" si="73"/>
        <v>76.241846752767131</v>
      </c>
      <c r="N275">
        <f t="shared" si="74"/>
        <v>14.123715829686958</v>
      </c>
    </row>
    <row r="276" spans="1:23" x14ac:dyDescent="0.45">
      <c r="A276" s="8">
        <v>44051.791666666664</v>
      </c>
      <c r="B276" s="2">
        <f t="shared" si="70"/>
        <v>221</v>
      </c>
      <c r="C276">
        <v>84</v>
      </c>
      <c r="D276">
        <v>76</v>
      </c>
      <c r="K276" s="4">
        <f t="shared" si="71"/>
        <v>81.5143548986252</v>
      </c>
      <c r="L276" s="4">
        <f t="shared" si="72"/>
        <v>6.1784315699885397</v>
      </c>
      <c r="M276" s="4">
        <f t="shared" si="73"/>
        <v>76.113498061480627</v>
      </c>
      <c r="N276">
        <f t="shared" si="74"/>
        <v>1.2881809959860116E-2</v>
      </c>
    </row>
    <row r="277" spans="1:23" x14ac:dyDescent="0.45">
      <c r="A277" s="8">
        <v>44052.541666666664</v>
      </c>
      <c r="B277" s="2">
        <f t="shared" si="70"/>
        <v>222</v>
      </c>
      <c r="C277">
        <v>84</v>
      </c>
      <c r="D277">
        <v>75</v>
      </c>
      <c r="K277" s="4">
        <f t="shared" si="71"/>
        <v>81.439841879754482</v>
      </c>
      <c r="L277" s="4">
        <f t="shared" si="72"/>
        <v>6.5544096006590635</v>
      </c>
      <c r="M277" s="4">
        <f t="shared" si="73"/>
        <v>76.070113544147617</v>
      </c>
      <c r="N277">
        <f t="shared" si="74"/>
        <v>1.1451429973681735</v>
      </c>
    </row>
    <row r="278" spans="1:23" x14ac:dyDescent="0.45">
      <c r="A278" s="8">
        <v>44061.5</v>
      </c>
      <c r="B278" s="2">
        <f t="shared" si="70"/>
        <v>231</v>
      </c>
      <c r="C278">
        <v>83</v>
      </c>
      <c r="D278">
        <v>77</v>
      </c>
      <c r="K278" s="4">
        <f t="shared" si="71"/>
        <v>80.53716401401536</v>
      </c>
      <c r="L278" s="4">
        <f t="shared" si="72"/>
        <v>6.065561093860933</v>
      </c>
      <c r="M278" s="4">
        <f t="shared" si="73"/>
        <v>75.479347586240166</v>
      </c>
      <c r="N278">
        <f t="shared" si="74"/>
        <v>2.3123837634736084</v>
      </c>
    </row>
    <row r="279" spans="1:23" x14ac:dyDescent="0.45">
      <c r="A279" s="8">
        <v>44064.791666666664</v>
      </c>
      <c r="B279" s="2">
        <f t="shared" si="70"/>
        <v>234</v>
      </c>
      <c r="C279">
        <v>83</v>
      </c>
      <c r="D279">
        <v>76</v>
      </c>
      <c r="K279" s="4">
        <f t="shared" si="71"/>
        <v>80.145824404280376</v>
      </c>
      <c r="L279" s="4">
        <f t="shared" si="72"/>
        <v>8.1463183312014724</v>
      </c>
      <c r="M279" s="4">
        <f t="shared" si="73"/>
        <v>75.20387175987014</v>
      </c>
      <c r="N279">
        <f t="shared" si="74"/>
        <v>0.63382017473226859</v>
      </c>
    </row>
    <row r="280" spans="1:23" x14ac:dyDescent="0.45">
      <c r="A280" s="8">
        <v>44076.75</v>
      </c>
      <c r="B280" s="2">
        <f t="shared" si="70"/>
        <v>246</v>
      </c>
      <c r="C280">
        <v>82</v>
      </c>
      <c r="D280">
        <v>76</v>
      </c>
      <c r="K280" s="4">
        <f t="shared" si="71"/>
        <v>78.15678508938656</v>
      </c>
      <c r="L280" s="4">
        <f t="shared" si="72"/>
        <v>14.770300849161474</v>
      </c>
      <c r="M280" s="4">
        <f t="shared" si="73"/>
        <v>73.729431636035969</v>
      </c>
      <c r="N280">
        <f t="shared" si="74"/>
        <v>5.1554806954342975</v>
      </c>
    </row>
    <row r="281" spans="1:23" x14ac:dyDescent="0.45">
      <c r="A281" s="8">
        <v>44079.791666666664</v>
      </c>
      <c r="B281" s="2">
        <f t="shared" si="70"/>
        <v>249</v>
      </c>
      <c r="C281">
        <v>81</v>
      </c>
      <c r="D281">
        <v>78</v>
      </c>
      <c r="K281" s="4">
        <f t="shared" si="71"/>
        <v>77.560236198713042</v>
      </c>
      <c r="L281" s="4">
        <f t="shared" si="72"/>
        <v>11.831975008644102</v>
      </c>
      <c r="M281" s="4">
        <f t="shared" si="73"/>
        <v>73.272602961449252</v>
      </c>
      <c r="N281">
        <f t="shared" si="74"/>
        <v>22.348282760098385</v>
      </c>
    </row>
    <row r="282" spans="1:23" x14ac:dyDescent="0.45">
      <c r="A282" s="8">
        <v>44085.666666666664</v>
      </c>
      <c r="B282" s="2">
        <f t="shared" si="70"/>
        <v>255</v>
      </c>
      <c r="C282">
        <v>86</v>
      </c>
      <c r="D282">
        <v>76</v>
      </c>
      <c r="K282" s="4">
        <f t="shared" si="71"/>
        <v>76.258757327902131</v>
      </c>
      <c r="L282" s="4">
        <f t="shared" si="72"/>
        <v>94.891808796700431</v>
      </c>
      <c r="M282" s="4">
        <f t="shared" si="73"/>
        <v>72.261281932156749</v>
      </c>
      <c r="N282">
        <f t="shared" si="74"/>
        <v>13.978012790817575</v>
      </c>
    </row>
    <row r="283" spans="1:23" x14ac:dyDescent="0.45">
      <c r="A283" s="8">
        <v>44089.5</v>
      </c>
      <c r="B283" s="2">
        <f t="shared" si="70"/>
        <v>259</v>
      </c>
      <c r="C283">
        <v>78</v>
      </c>
      <c r="D283">
        <v>78</v>
      </c>
      <c r="K283" s="4">
        <f t="shared" si="71"/>
        <v>75.316416323321505</v>
      </c>
      <c r="L283" s="4">
        <f t="shared" si="72"/>
        <v>7.2016213497352695</v>
      </c>
      <c r="M283" s="4">
        <f t="shared" si="73"/>
        <v>71.519074385659422</v>
      </c>
      <c r="N283">
        <f t="shared" si="74"/>
        <v>42.002396818615793</v>
      </c>
    </row>
    <row r="284" spans="1:23" x14ac:dyDescent="0.45">
      <c r="A284" s="8">
        <v>44092.791666666664</v>
      </c>
      <c r="B284" s="2">
        <f t="shared" si="70"/>
        <v>262</v>
      </c>
      <c r="C284">
        <v>75</v>
      </c>
      <c r="D284">
        <v>73</v>
      </c>
      <c r="K284" s="4">
        <f t="shared" si="71"/>
        <v>74.573587759071529</v>
      </c>
      <c r="L284" s="4">
        <f t="shared" si="72"/>
        <v>0.18182739921364036</v>
      </c>
      <c r="M284" s="4">
        <f t="shared" si="73"/>
        <v>70.92918952199156</v>
      </c>
      <c r="N284">
        <f t="shared" si="74"/>
        <v>4.2882560358295425</v>
      </c>
    </row>
    <row r="285" spans="1:23" x14ac:dyDescent="0.45">
      <c r="A285" s="8">
        <v>44101.791666666664</v>
      </c>
      <c r="B285" s="2">
        <f t="shared" si="70"/>
        <v>271</v>
      </c>
      <c r="C285">
        <v>73</v>
      </c>
      <c r="D285">
        <v>69</v>
      </c>
      <c r="K285" s="4">
        <f t="shared" si="71"/>
        <v>72.181044110829404</v>
      </c>
      <c r="L285" s="4">
        <f t="shared" si="72"/>
        <v>0.67068874840720105</v>
      </c>
      <c r="M285" s="4">
        <f t="shared" si="73"/>
        <v>69.005729434261141</v>
      </c>
      <c r="N285">
        <f t="shared" si="74"/>
        <v>3.2826416952740489E-5</v>
      </c>
    </row>
    <row r="286" spans="1:23" x14ac:dyDescent="0.45">
      <c r="A286" s="8">
        <v>44106.75</v>
      </c>
      <c r="B286" s="2">
        <f t="shared" si="70"/>
        <v>276</v>
      </c>
      <c r="C286">
        <v>67</v>
      </c>
      <c r="D286">
        <v>66</v>
      </c>
      <c r="K286" s="4">
        <f t="shared" si="71"/>
        <v>70.761220181299578</v>
      </c>
      <c r="L286" s="4">
        <f t="shared" si="72"/>
        <v>14.146777252215228</v>
      </c>
      <c r="M286" s="4">
        <f t="shared" si="73"/>
        <v>67.850086205029825</v>
      </c>
      <c r="N286">
        <f t="shared" si="74"/>
        <v>3.4228189660416604</v>
      </c>
      <c r="Q286" t="s">
        <v>148</v>
      </c>
      <c r="S286">
        <f>SUM(L295:L982)</f>
        <v>10114.222481493203</v>
      </c>
      <c r="T286">
        <f>(S286/988)^0.5</f>
        <v>3.1995417310859899</v>
      </c>
      <c r="W286">
        <f>(V286/988)^0.5</f>
        <v>0</v>
      </c>
    </row>
    <row r="287" spans="1:23" x14ac:dyDescent="0.45">
      <c r="A287" s="8">
        <v>44120.583333333336</v>
      </c>
      <c r="B287" s="2">
        <f t="shared" si="70"/>
        <v>290</v>
      </c>
      <c r="C287">
        <v>64</v>
      </c>
      <c r="D287">
        <v>64</v>
      </c>
      <c r="K287" s="4">
        <f t="shared" si="71"/>
        <v>66.546494799385812</v>
      </c>
      <c r="L287" s="4">
        <f t="shared" si="72"/>
        <v>6.4846357632989857</v>
      </c>
      <c r="M287" s="4">
        <f t="shared" si="73"/>
        <v>64.369268626599322</v>
      </c>
      <c r="N287">
        <f t="shared" si="74"/>
        <v>0.13635931859054928</v>
      </c>
      <c r="R287" t="s">
        <v>142</v>
      </c>
      <c r="S287">
        <f>SUM(S295:S982)</f>
        <v>12667.838718367351</v>
      </c>
      <c r="T287">
        <f>(S287/988)^0.5</f>
        <v>3.5807400223500254</v>
      </c>
      <c r="U287" t="s">
        <v>144</v>
      </c>
      <c r="V287">
        <f>SUM(V295:V982)</f>
        <v>11430.889770521568</v>
      </c>
      <c r="W287">
        <f>(V287/988)^0.5</f>
        <v>3.4014300651905449</v>
      </c>
    </row>
    <row r="288" spans="1:23" x14ac:dyDescent="0.45">
      <c r="A288" s="8">
        <v>44130.75</v>
      </c>
      <c r="B288" s="2">
        <f t="shared" si="70"/>
        <v>300</v>
      </c>
      <c r="C288">
        <v>68</v>
      </c>
      <c r="D288">
        <v>64</v>
      </c>
      <c r="K288" s="4">
        <f t="shared" si="71"/>
        <v>63.424068471129829</v>
      </c>
      <c r="L288" s="4">
        <f t="shared" si="72"/>
        <v>20.939149356908104</v>
      </c>
      <c r="M288" s="4">
        <f t="shared" si="73"/>
        <v>61.747887129744036</v>
      </c>
      <c r="N288">
        <f t="shared" si="74"/>
        <v>5.0720123803725548</v>
      </c>
    </row>
    <row r="289" spans="1:22" x14ac:dyDescent="0.45">
      <c r="A289" s="8">
        <v>44138.625</v>
      </c>
      <c r="B289" s="2">
        <f t="shared" si="70"/>
        <v>308</v>
      </c>
      <c r="C289">
        <v>61</v>
      </c>
      <c r="D289">
        <v>59</v>
      </c>
      <c r="K289" s="4">
        <f t="shared" si="71"/>
        <v>60.929687015819738</v>
      </c>
      <c r="L289" s="4">
        <f t="shared" si="72"/>
        <v>4.9439157443337892E-3</v>
      </c>
      <c r="M289" s="4">
        <f t="shared" si="73"/>
        <v>59.628973326637606</v>
      </c>
      <c r="N289">
        <f t="shared" si="74"/>
        <v>0.39560744562157668</v>
      </c>
      <c r="Q289" t="s">
        <v>139</v>
      </c>
      <c r="R289">
        <v>5.9850000000000003</v>
      </c>
      <c r="U289" t="s">
        <v>143</v>
      </c>
      <c r="V289">
        <v>6.14</v>
      </c>
    </row>
    <row r="290" spans="1:22" x14ac:dyDescent="0.45">
      <c r="A290" s="8">
        <v>44144.541666666664</v>
      </c>
      <c r="B290" s="2">
        <f t="shared" si="70"/>
        <v>314</v>
      </c>
      <c r="C290">
        <v>61</v>
      </c>
      <c r="D290">
        <v>59</v>
      </c>
      <c r="K290" s="4">
        <f t="shared" si="71"/>
        <v>59.092015287306594</v>
      </c>
      <c r="L290" s="4">
        <f t="shared" si="72"/>
        <v>3.640405663871737</v>
      </c>
      <c r="M290" s="4">
        <f t="shared" si="73"/>
        <v>58.053397804310428</v>
      </c>
      <c r="N290">
        <f t="shared" si="74"/>
        <v>0.89605571688431795</v>
      </c>
      <c r="Q290" t="s">
        <v>137</v>
      </c>
      <c r="R290" t="s">
        <v>145</v>
      </c>
      <c r="S290" t="s">
        <v>137</v>
      </c>
      <c r="T290" t="s">
        <v>138</v>
      </c>
      <c r="U290" t="s">
        <v>138</v>
      </c>
      <c r="V290" t="s">
        <v>138</v>
      </c>
    </row>
    <row r="291" spans="1:22" x14ac:dyDescent="0.45">
      <c r="A291" s="8">
        <v>44149.625</v>
      </c>
      <c r="B291" s="2">
        <f t="shared" si="70"/>
        <v>319</v>
      </c>
      <c r="C291">
        <v>62</v>
      </c>
      <c r="D291">
        <v>59</v>
      </c>
      <c r="K291" s="4">
        <f t="shared" si="71"/>
        <v>57.598137079265491</v>
      </c>
      <c r="L291" s="4">
        <f t="shared" si="72"/>
        <v>19.376397172937338</v>
      </c>
      <c r="M291" s="4">
        <f t="shared" si="73"/>
        <v>56.762890486559186</v>
      </c>
      <c r="N291">
        <f t="shared" si="74"/>
        <v>5.004658975127394</v>
      </c>
      <c r="P291" t="s">
        <v>129</v>
      </c>
      <c r="Q291" t="s">
        <v>129</v>
      </c>
      <c r="R291" t="s">
        <v>146</v>
      </c>
      <c r="S291" t="s">
        <v>141</v>
      </c>
      <c r="T291" t="s">
        <v>129</v>
      </c>
      <c r="U291" t="s">
        <v>146</v>
      </c>
      <c r="V291" t="s">
        <v>141</v>
      </c>
    </row>
    <row r="292" spans="1:22" x14ac:dyDescent="0.45">
      <c r="A292" s="8">
        <v>44168.625</v>
      </c>
      <c r="B292" s="2">
        <f t="shared" si="70"/>
        <v>338</v>
      </c>
      <c r="C292">
        <v>54</v>
      </c>
      <c r="D292">
        <v>53</v>
      </c>
      <c r="K292" s="4">
        <f t="shared" si="71"/>
        <v>52.429755064485775</v>
      </c>
      <c r="L292" s="4">
        <f t="shared" si="72"/>
        <v>2.4656691575080725</v>
      </c>
      <c r="M292" s="4">
        <f t="shared" si="73"/>
        <v>52.216528785530031</v>
      </c>
      <c r="N292">
        <f t="shared" si="74"/>
        <v>0.61382714390304871</v>
      </c>
      <c r="P292" t="s">
        <v>130</v>
      </c>
      <c r="Q292" t="s">
        <v>130</v>
      </c>
      <c r="R292" t="s">
        <v>147</v>
      </c>
      <c r="S292" t="s">
        <v>140</v>
      </c>
      <c r="T292" t="s">
        <v>130</v>
      </c>
      <c r="U292" t="s">
        <v>147</v>
      </c>
      <c r="V292" t="s">
        <v>140</v>
      </c>
    </row>
    <row r="293" spans="1:22" x14ac:dyDescent="0.45">
      <c r="A293" s="8">
        <v>44176.604166666664</v>
      </c>
      <c r="B293" s="2">
        <f t="shared" si="70"/>
        <v>346</v>
      </c>
      <c r="C293">
        <v>54</v>
      </c>
      <c r="D293">
        <v>53</v>
      </c>
      <c r="K293" s="4">
        <f t="shared" si="71"/>
        <v>50.586510578255293</v>
      </c>
      <c r="L293" s="4">
        <f t="shared" si="72"/>
        <v>11.651910032363014</v>
      </c>
      <c r="M293" s="4">
        <f t="shared" si="73"/>
        <v>50.552775631321232</v>
      </c>
      <c r="N293">
        <f t="shared" si="74"/>
        <v>5.9889071106551937</v>
      </c>
    </row>
    <row r="294" spans="1:22" x14ac:dyDescent="0.45">
      <c r="A294" s="8">
        <v>44206.666666666664</v>
      </c>
      <c r="B294" s="2">
        <f t="shared" ref="B294:B331" si="75">_xlfn.DAYS(A294,A$4)-730-365-365-365-365-366</f>
        <v>10</v>
      </c>
      <c r="C294">
        <v>48</v>
      </c>
      <c r="D294">
        <v>46</v>
      </c>
      <c r="K294" s="4">
        <f t="shared" si="71"/>
        <v>46.207376400796491</v>
      </c>
      <c r="L294" s="4">
        <f t="shared" si="72"/>
        <v>3.2134993684213424</v>
      </c>
      <c r="M294" s="4">
        <f t="shared" si="73"/>
        <v>46.355151461156247</v>
      </c>
      <c r="N294">
        <f t="shared" si="74"/>
        <v>0.12613256036141704</v>
      </c>
      <c r="P294">
        <f>VLOOKUP(Lake!B294,'TRI Daily 2021-5'!S$26:T$390,2)</f>
        <v>35</v>
      </c>
      <c r="Q294">
        <f>VLOOKUP(Lake!B294,'TRI Daily 2021-5'!U$26:V$390,2)</f>
        <v>0</v>
      </c>
    </row>
    <row r="295" spans="1:22" x14ac:dyDescent="0.45">
      <c r="A295" s="8">
        <v>44218.583333333336</v>
      </c>
      <c r="B295" s="2">
        <f t="shared" si="75"/>
        <v>22</v>
      </c>
      <c r="C295">
        <v>47</v>
      </c>
      <c r="D295">
        <v>45</v>
      </c>
      <c r="K295" s="4">
        <f t="shared" si="71"/>
        <v>45.625079294301941</v>
      </c>
      <c r="L295" s="4">
        <f t="shared" si="72"/>
        <v>1.8904069469572498</v>
      </c>
      <c r="M295" s="4">
        <f t="shared" si="73"/>
        <v>45.626468381395881</v>
      </c>
      <c r="N295">
        <f t="shared" si="74"/>
        <v>0.3924626328887752</v>
      </c>
      <c r="P295">
        <f>VLOOKUP(Lake!B295,'TRI Daily 2021-5'!S$26:T$390,2)</f>
        <v>40.5</v>
      </c>
      <c r="Q295">
        <f>VLOOKUP(Lake!B295,'TRI Daily 2021-5'!U$26:V$390,2)</f>
        <v>35.357142857142854</v>
      </c>
      <c r="R295">
        <f>Q295+$R$289</f>
        <v>41.342142857142854</v>
      </c>
      <c r="S295">
        <f>(R295-C295)^2</f>
        <v>32.011347448979635</v>
      </c>
      <c r="T295">
        <f>VLOOKUP(Lake!B295,'TRI Daily 2021-5'!W$26:X$390,2)</f>
        <v>37.238095238095241</v>
      </c>
      <c r="U295">
        <f>T295+$V$289</f>
        <v>43.378095238095241</v>
      </c>
      <c r="V295">
        <f>(U295-C295)^2</f>
        <v>13.118194104308365</v>
      </c>
    </row>
    <row r="296" spans="1:22" x14ac:dyDescent="0.45">
      <c r="A296" s="8">
        <v>44226.597222222219</v>
      </c>
      <c r="B296" s="2">
        <f t="shared" si="75"/>
        <v>30</v>
      </c>
      <c r="C296">
        <v>45</v>
      </c>
      <c r="D296">
        <v>44</v>
      </c>
      <c r="K296" s="4">
        <f t="shared" ref="K296" si="76">IF(B296&gt;0,$Q$3+$Q$4*SIN((B296-$Q$5)/365*2*PI()),0)</f>
        <v>45.666033300521207</v>
      </c>
      <c r="L296" s="4">
        <f t="shared" ref="L296" si="77">(C296-K296)^2</f>
        <v>0.443600357403172</v>
      </c>
      <c r="M296" s="4">
        <f t="shared" ref="M296" si="78">$AJ$3+$AJ$4*SIN((B296-$AJ$5)/365*2*PI())</f>
        <v>45.500690218932675</v>
      </c>
      <c r="N296">
        <f t="shared" ref="N296" si="79">IF(B296&gt;0,(D296-M296)^2,0)</f>
        <v>2.2520711332002006</v>
      </c>
      <c r="P296">
        <f>VLOOKUP(Lake!B296,'TRI Daily 2021-5'!S$26:T$390,2)</f>
        <v>32.5</v>
      </c>
      <c r="Q296">
        <f>VLOOKUP(Lake!B296,'TRI Daily 2021-5'!U$26:V$390,2)</f>
        <v>37.107142857142854</v>
      </c>
      <c r="R296">
        <f t="shared" ref="R296:R359" si="80">Q296+$R$289</f>
        <v>43.092142857142854</v>
      </c>
      <c r="S296">
        <f t="shared" ref="S296:S359" si="81">(R296-C296)^2</f>
        <v>3.6399188775510343</v>
      </c>
      <c r="T296">
        <f>VLOOKUP(Lake!B296,'TRI Daily 2021-5'!W$26:X$390,2)</f>
        <v>36.285714285714285</v>
      </c>
      <c r="U296">
        <f t="shared" ref="U296:U359" si="82">T296+$V$289</f>
        <v>42.425714285714285</v>
      </c>
      <c r="V296">
        <f t="shared" ref="V296:V359" si="83">(U296-C296)^2</f>
        <v>6.6269469387755127</v>
      </c>
    </row>
    <row r="297" spans="1:22" x14ac:dyDescent="0.45">
      <c r="A297" s="8">
        <v>44235.520833333336</v>
      </c>
      <c r="B297" s="2">
        <f t="shared" si="75"/>
        <v>39</v>
      </c>
      <c r="C297">
        <v>46</v>
      </c>
      <c r="D297">
        <v>44</v>
      </c>
      <c r="K297" s="4">
        <f t="shared" ref="K297:K301" si="84">IF(B297&gt;0,$Q$3+$Q$4*SIN((B297-$Q$5)/365*2*PI()),0)</f>
        <v>46.122246811209607</v>
      </c>
      <c r="L297" s="4">
        <f t="shared" ref="L297:L301" si="85">(C297-K297)^2</f>
        <v>1.4944282850917217E-2</v>
      </c>
      <c r="M297" s="4">
        <f t="shared" ref="M297:M301" si="86">$AJ$3+$AJ$4*SIN((B297-$AJ$5)/365*2*PI())</f>
        <v>45.707631458429077</v>
      </c>
      <c r="N297">
        <f t="shared" ref="N297:N301" si="87">IF(B297&gt;0,(D297-M297)^2,0)</f>
        <v>2.9160051978166166</v>
      </c>
      <c r="P297">
        <f>VLOOKUP(Lake!B297,'TRI Daily 2021-5'!S$26:T$390,2)</f>
        <v>39</v>
      </c>
      <c r="Q297">
        <f>VLOOKUP(Lake!B297,'TRI Daily 2021-5'!U$26:V$390,2)</f>
        <v>36.035714285714285</v>
      </c>
      <c r="R297">
        <f t="shared" si="80"/>
        <v>42.020714285714284</v>
      </c>
      <c r="S297">
        <f t="shared" si="81"/>
        <v>15.83471479591838</v>
      </c>
      <c r="T297">
        <f>VLOOKUP(Lake!B297,'TRI Daily 2021-5'!W$26:X$390,2)</f>
        <v>36.523809523809526</v>
      </c>
      <c r="U297">
        <f t="shared" si="82"/>
        <v>42.663809523809526</v>
      </c>
      <c r="V297">
        <f t="shared" si="83"/>
        <v>11.130166893424022</v>
      </c>
    </row>
    <row r="298" spans="1:22" x14ac:dyDescent="0.45">
      <c r="A298" s="8">
        <v>44247.583333333336</v>
      </c>
      <c r="B298" s="2">
        <f t="shared" si="75"/>
        <v>51</v>
      </c>
      <c r="C298">
        <v>47</v>
      </c>
      <c r="D298">
        <v>46</v>
      </c>
      <c r="K298" s="4">
        <f t="shared" si="84"/>
        <v>47.385896028703982</v>
      </c>
      <c r="L298" s="4">
        <f t="shared" si="85"/>
        <v>0.14891574496950458</v>
      </c>
      <c r="M298" s="4">
        <f t="shared" si="86"/>
        <v>46.547545927994989</v>
      </c>
      <c r="N298">
        <f t="shared" si="87"/>
        <v>0.29980654326389344</v>
      </c>
      <c r="P298">
        <f>VLOOKUP(Lake!B298,'TRI Daily 2021-5'!S$26:T$390,2)</f>
        <v>30</v>
      </c>
      <c r="Q298">
        <f>VLOOKUP(Lake!B298,'TRI Daily 2021-5'!U$26:V$390,2)</f>
        <v>39.464285714285715</v>
      </c>
      <c r="R298">
        <f t="shared" si="80"/>
        <v>45.449285714285715</v>
      </c>
      <c r="S298">
        <f t="shared" si="81"/>
        <v>2.4047147959183661</v>
      </c>
      <c r="T298">
        <f>VLOOKUP(Lake!B298,'TRI Daily 2021-5'!W$26:X$390,2)</f>
        <v>37.904761904761905</v>
      </c>
      <c r="U298">
        <f t="shared" si="82"/>
        <v>44.044761904761906</v>
      </c>
      <c r="V298">
        <f t="shared" si="83"/>
        <v>8.7334321995464794</v>
      </c>
    </row>
    <row r="299" spans="1:22" x14ac:dyDescent="0.45">
      <c r="A299" s="8">
        <v>44258.708333333336</v>
      </c>
      <c r="B299" s="2">
        <f t="shared" si="75"/>
        <v>62</v>
      </c>
      <c r="C299">
        <v>51</v>
      </c>
      <c r="D299">
        <v>47</v>
      </c>
      <c r="K299" s="4">
        <f t="shared" si="84"/>
        <v>49.159200164875351</v>
      </c>
      <c r="L299" s="4">
        <f t="shared" si="85"/>
        <v>3.3885440329949352</v>
      </c>
      <c r="M299" s="4">
        <f t="shared" si="86"/>
        <v>47.854909415579108</v>
      </c>
      <c r="N299">
        <f t="shared" si="87"/>
        <v>0.73087010884581227</v>
      </c>
      <c r="P299">
        <f>VLOOKUP(Lake!B299,'TRI Daily 2021-5'!S$26:T$390,2)</f>
        <v>43</v>
      </c>
      <c r="Q299">
        <f>VLOOKUP(Lake!B299,'TRI Daily 2021-5'!U$26:V$390,2)</f>
        <v>44.75</v>
      </c>
      <c r="R299">
        <f t="shared" si="80"/>
        <v>50.734999999999999</v>
      </c>
      <c r="S299">
        <f t="shared" si="81"/>
        <v>7.0225000000000301E-2</v>
      </c>
      <c r="T299">
        <f>VLOOKUP(Lake!B299,'TRI Daily 2021-5'!W$26:X$390,2)</f>
        <v>43.38095238095238</v>
      </c>
      <c r="U299">
        <f t="shared" si="82"/>
        <v>49.52095238095238</v>
      </c>
      <c r="V299">
        <f t="shared" si="83"/>
        <v>2.1875818594104333</v>
      </c>
    </row>
    <row r="300" spans="1:22" x14ac:dyDescent="0.45">
      <c r="A300" s="8">
        <v>44261.625</v>
      </c>
      <c r="B300" s="2">
        <f t="shared" si="75"/>
        <v>65</v>
      </c>
      <c r="C300">
        <v>53</v>
      </c>
      <c r="D300">
        <v>51</v>
      </c>
      <c r="K300" s="4">
        <f t="shared" si="84"/>
        <v>49.736801367739155</v>
      </c>
      <c r="L300" s="4">
        <f t="shared" si="85"/>
        <v>10.648465313589053</v>
      </c>
      <c r="M300" s="4">
        <f t="shared" si="86"/>
        <v>48.294780732639275</v>
      </c>
      <c r="N300">
        <f t="shared" si="87"/>
        <v>7.3182112844996983</v>
      </c>
      <c r="P300">
        <f>VLOOKUP(Lake!B300,'TRI Daily 2021-5'!S$26:T$390,2)</f>
        <v>40</v>
      </c>
      <c r="Q300">
        <f>VLOOKUP(Lake!B300,'TRI Daily 2021-5'!U$26:V$390,2)</f>
        <v>46.392857142857146</v>
      </c>
      <c r="R300">
        <f t="shared" si="80"/>
        <v>52.377857142857145</v>
      </c>
      <c r="S300">
        <f t="shared" si="81"/>
        <v>0.38706173469387445</v>
      </c>
      <c r="T300">
        <f>VLOOKUP(Lake!B300,'TRI Daily 2021-5'!W$26:X$390,2)</f>
        <v>43.261904761904759</v>
      </c>
      <c r="U300">
        <f t="shared" si="82"/>
        <v>49.40190476190476</v>
      </c>
      <c r="V300">
        <f t="shared" si="83"/>
        <v>12.946289342403643</v>
      </c>
    </row>
    <row r="301" spans="1:22" x14ac:dyDescent="0.45">
      <c r="A301" s="8">
        <v>44268.666666666664</v>
      </c>
      <c r="B301" s="2">
        <f t="shared" si="75"/>
        <v>72</v>
      </c>
      <c r="C301">
        <v>54</v>
      </c>
      <c r="D301">
        <v>51</v>
      </c>
      <c r="K301" s="4">
        <f t="shared" si="84"/>
        <v>51.227513156590874</v>
      </c>
      <c r="L301" s="4">
        <f t="shared" si="85"/>
        <v>7.6866832968767014</v>
      </c>
      <c r="M301" s="4">
        <f t="shared" si="86"/>
        <v>49.449658715182373</v>
      </c>
      <c r="N301">
        <f t="shared" si="87"/>
        <v>2.4035580994099699</v>
      </c>
      <c r="P301">
        <f>VLOOKUP(Lake!B301,'TRI Daily 2021-5'!S$26:T$390,2)</f>
        <v>54</v>
      </c>
      <c r="Q301">
        <f>VLOOKUP(Lake!B301,'TRI Daily 2021-5'!U$26:V$390,2)</f>
        <v>47.428571428571431</v>
      </c>
      <c r="R301">
        <f t="shared" si="80"/>
        <v>53.41357142857143</v>
      </c>
      <c r="S301">
        <f t="shared" si="81"/>
        <v>0.34389846938775337</v>
      </c>
      <c r="T301">
        <f>VLOOKUP(Lake!B301,'TRI Daily 2021-5'!W$26:X$390,2)</f>
        <v>47.11904761904762</v>
      </c>
      <c r="U301">
        <f t="shared" si="82"/>
        <v>53.259047619047621</v>
      </c>
      <c r="V301">
        <f t="shared" si="83"/>
        <v>0.54901043083899947</v>
      </c>
    </row>
    <row r="302" spans="1:22" x14ac:dyDescent="0.45">
      <c r="A302" s="8">
        <v>44275.645833333336</v>
      </c>
      <c r="B302" s="2">
        <f t="shared" si="75"/>
        <v>79</v>
      </c>
      <c r="C302">
        <v>56</v>
      </c>
      <c r="D302">
        <v>52</v>
      </c>
      <c r="K302" s="4">
        <f t="shared" ref="K302:K332" si="88">IF(B302&gt;0,$Q$3+$Q$4*SIN((B302-$Q$5)/365*2*PI()),0)</f>
        <v>52.900558128438533</v>
      </c>
      <c r="L302" s="4">
        <f t="shared" ref="L302:L332" si="89">(C302-K302)^2</f>
        <v>9.6065399151884492</v>
      </c>
      <c r="M302" s="4">
        <f t="shared" ref="M302:M332" si="90">$AJ$3+$AJ$4*SIN((B302-$AJ$5)/365*2*PI())</f>
        <v>50.77059590294509</v>
      </c>
      <c r="N302">
        <f t="shared" ref="N302:N332" si="91">IF(B302&gt;0,(D302-M302)^2,0)</f>
        <v>1.5114344338553998</v>
      </c>
      <c r="P302">
        <f>VLOOKUP(Lake!B302,'TRI Daily 2021-5'!S$26:T$390,2)</f>
        <v>46.5</v>
      </c>
      <c r="Q302">
        <f>VLOOKUP(Lake!B302,'TRI Daily 2021-5'!U$26:V$390,2)</f>
        <v>51.035714285714285</v>
      </c>
      <c r="R302">
        <f t="shared" si="80"/>
        <v>57.020714285714284</v>
      </c>
      <c r="S302">
        <f t="shared" si="81"/>
        <v>1.0418576530612214</v>
      </c>
      <c r="T302">
        <f>VLOOKUP(Lake!B302,'TRI Daily 2021-5'!W$26:X$390,2)</f>
        <v>49.452380952380949</v>
      </c>
      <c r="U302">
        <f t="shared" si="82"/>
        <v>55.59238095238095</v>
      </c>
      <c r="V302">
        <f t="shared" si="83"/>
        <v>0.16615328798186171</v>
      </c>
    </row>
    <row r="303" spans="1:22" x14ac:dyDescent="0.45">
      <c r="A303" s="8">
        <v>44285.5</v>
      </c>
      <c r="B303" s="2">
        <f t="shared" si="75"/>
        <v>89</v>
      </c>
      <c r="C303">
        <v>56</v>
      </c>
      <c r="D303">
        <v>53</v>
      </c>
      <c r="K303" s="4">
        <f t="shared" si="88"/>
        <v>55.55831611444539</v>
      </c>
      <c r="L303" s="4">
        <f t="shared" si="89"/>
        <v>0.19508465475861814</v>
      </c>
      <c r="M303" s="4">
        <f t="shared" si="90"/>
        <v>52.907272244330528</v>
      </c>
      <c r="N303">
        <f t="shared" si="91"/>
        <v>8.5984366714972754E-3</v>
      </c>
      <c r="P303">
        <f>VLOOKUP(Lake!B303,'TRI Daily 2021-5'!S$26:T$390,2)</f>
        <v>54.5</v>
      </c>
      <c r="Q303">
        <f>VLOOKUP(Lake!B303,'TRI Daily 2021-5'!U$26:V$390,2)</f>
        <v>55</v>
      </c>
      <c r="R303">
        <f t="shared" si="80"/>
        <v>60.984999999999999</v>
      </c>
      <c r="S303">
        <f t="shared" si="81"/>
        <v>24.850224999999995</v>
      </c>
      <c r="T303">
        <f>VLOOKUP(Lake!B303,'TRI Daily 2021-5'!W$26:X$390,2)</f>
        <v>54.452380952380949</v>
      </c>
      <c r="U303">
        <f t="shared" si="82"/>
        <v>60.59238095238095</v>
      </c>
      <c r="V303">
        <f t="shared" si="83"/>
        <v>21.089962811791356</v>
      </c>
    </row>
    <row r="304" spans="1:22" x14ac:dyDescent="0.45">
      <c r="A304" s="8">
        <v>44290.791666666664</v>
      </c>
      <c r="B304" s="2">
        <f t="shared" si="75"/>
        <v>94</v>
      </c>
      <c r="C304">
        <v>60</v>
      </c>
      <c r="D304">
        <v>56</v>
      </c>
      <c r="K304" s="4">
        <f t="shared" si="88"/>
        <v>56.98377383857185</v>
      </c>
      <c r="L304" s="4">
        <f t="shared" si="89"/>
        <v>9.0976202568835944</v>
      </c>
      <c r="M304" s="4">
        <f t="shared" si="90"/>
        <v>54.068452885636553</v>
      </c>
      <c r="N304">
        <f t="shared" si="91"/>
        <v>3.7308742550057583</v>
      </c>
      <c r="P304">
        <f>VLOOKUP(Lake!B304,'TRI Daily 2021-5'!S$26:T$390,2)</f>
        <v>49.5</v>
      </c>
      <c r="Q304">
        <f>VLOOKUP(Lake!B304,'TRI Daily 2021-5'!U$26:V$390,2)</f>
        <v>51.607142857142854</v>
      </c>
      <c r="R304">
        <f t="shared" si="80"/>
        <v>57.592142857142854</v>
      </c>
      <c r="S304">
        <f t="shared" si="81"/>
        <v>5.7977760204081807</v>
      </c>
      <c r="T304">
        <f>VLOOKUP(Lake!B304,'TRI Daily 2021-5'!W$26:X$390,2)</f>
        <v>52.333333333333336</v>
      </c>
      <c r="U304">
        <f t="shared" si="82"/>
        <v>58.473333333333336</v>
      </c>
      <c r="V304">
        <f t="shared" si="83"/>
        <v>2.3307111111111021</v>
      </c>
    </row>
    <row r="305" spans="1:22" x14ac:dyDescent="0.45">
      <c r="A305" s="8">
        <v>44292.708333333336</v>
      </c>
      <c r="B305" s="2">
        <f t="shared" si="75"/>
        <v>96</v>
      </c>
      <c r="C305">
        <v>65</v>
      </c>
      <c r="D305">
        <v>55</v>
      </c>
      <c r="K305" s="4">
        <f t="shared" si="88"/>
        <v>57.568691528410987</v>
      </c>
      <c r="L305" s="4">
        <f t="shared" si="89"/>
        <v>55.224345599910627</v>
      </c>
      <c r="M305" s="4">
        <f t="shared" si="90"/>
        <v>54.547581804835033</v>
      </c>
      <c r="N305">
        <f t="shared" si="91"/>
        <v>0.20468222331632582</v>
      </c>
      <c r="P305">
        <f>VLOOKUP(Lake!B305,'TRI Daily 2021-5'!S$26:T$390,2)</f>
        <v>58</v>
      </c>
      <c r="Q305">
        <f>VLOOKUP(Lake!B305,'TRI Daily 2021-5'!U$26:V$390,2)</f>
        <v>51.785714285714285</v>
      </c>
      <c r="R305">
        <f t="shared" si="80"/>
        <v>57.770714285714284</v>
      </c>
      <c r="S305">
        <f t="shared" si="81"/>
        <v>52.26257193877553</v>
      </c>
      <c r="T305">
        <f>VLOOKUP(Lake!B305,'TRI Daily 2021-5'!W$26:X$390,2)</f>
        <v>52.428571428571431</v>
      </c>
      <c r="U305">
        <f t="shared" si="82"/>
        <v>58.568571428571431</v>
      </c>
      <c r="V305">
        <f t="shared" si="83"/>
        <v>41.363273469387721</v>
      </c>
    </row>
    <row r="306" spans="1:22" x14ac:dyDescent="0.45">
      <c r="A306" s="8">
        <v>44300.541666666664</v>
      </c>
      <c r="B306" s="2">
        <f t="shared" si="75"/>
        <v>104</v>
      </c>
      <c r="C306">
        <v>61</v>
      </c>
      <c r="D306">
        <v>55</v>
      </c>
      <c r="K306" s="4">
        <f t="shared" si="88"/>
        <v>59.975156932832512</v>
      </c>
      <c r="L306" s="4">
        <f t="shared" si="89"/>
        <v>1.0503033123212646</v>
      </c>
      <c r="M306" s="4">
        <f t="shared" si="90"/>
        <v>56.533577882437491</v>
      </c>
      <c r="N306">
        <f t="shared" si="91"/>
        <v>2.35186112150146</v>
      </c>
      <c r="P306">
        <f>VLOOKUP(Lake!B306,'TRI Daily 2021-5'!S$26:T$390,2)</f>
        <v>61</v>
      </c>
      <c r="Q306">
        <f>VLOOKUP(Lake!B306,'TRI Daily 2021-5'!U$26:V$390,2)</f>
        <v>54.571428571428569</v>
      </c>
      <c r="R306">
        <f t="shared" si="80"/>
        <v>60.556428571428569</v>
      </c>
      <c r="S306">
        <f t="shared" si="81"/>
        <v>0.19675561224490026</v>
      </c>
      <c r="T306">
        <f>VLOOKUP(Lake!B306,'TRI Daily 2021-5'!W$26:X$390,2)</f>
        <v>54.5</v>
      </c>
      <c r="U306">
        <f t="shared" si="82"/>
        <v>60.64</v>
      </c>
      <c r="V306">
        <f t="shared" si="83"/>
        <v>0.1295999999999996</v>
      </c>
    </row>
    <row r="307" spans="1:22" x14ac:dyDescent="0.45">
      <c r="A307" s="8">
        <v>44303.666666666664</v>
      </c>
      <c r="B307" s="2">
        <f t="shared" si="75"/>
        <v>107</v>
      </c>
      <c r="C307">
        <v>57</v>
      </c>
      <c r="D307">
        <v>55</v>
      </c>
      <c r="K307" s="4">
        <f t="shared" si="88"/>
        <v>60.898753504276662</v>
      </c>
      <c r="L307" s="4">
        <f t="shared" si="89"/>
        <v>15.200278887109555</v>
      </c>
      <c r="M307" s="4">
        <f t="shared" si="90"/>
        <v>57.301719303909231</v>
      </c>
      <c r="N307">
        <f t="shared" si="91"/>
        <v>5.2979117539883926</v>
      </c>
      <c r="P307">
        <f>VLOOKUP(Lake!B307,'TRI Daily 2021-5'!S$26:T$390,2)</f>
        <v>50</v>
      </c>
      <c r="Q307">
        <f>VLOOKUP(Lake!B307,'TRI Daily 2021-5'!U$26:V$390,2)</f>
        <v>56.892857142857146</v>
      </c>
      <c r="R307">
        <f t="shared" si="80"/>
        <v>62.877857142857145</v>
      </c>
      <c r="S307">
        <f t="shared" si="81"/>
        <v>34.549204591836762</v>
      </c>
      <c r="T307">
        <f>VLOOKUP(Lake!B307,'TRI Daily 2021-5'!W$26:X$390,2)</f>
        <v>53.5</v>
      </c>
      <c r="U307">
        <f t="shared" si="82"/>
        <v>59.64</v>
      </c>
      <c r="V307">
        <f t="shared" si="83"/>
        <v>6.9696000000000033</v>
      </c>
    </row>
    <row r="308" spans="1:22" x14ac:dyDescent="0.45">
      <c r="A308" s="8">
        <v>44306.791666666664</v>
      </c>
      <c r="B308" s="2">
        <f t="shared" si="75"/>
        <v>110</v>
      </c>
      <c r="C308">
        <v>60</v>
      </c>
      <c r="D308">
        <v>56</v>
      </c>
      <c r="K308" s="4">
        <f t="shared" si="88"/>
        <v>61.830085864863236</v>
      </c>
      <c r="L308" s="4">
        <f t="shared" si="89"/>
        <v>3.3492142727722172</v>
      </c>
      <c r="M308" s="4">
        <f t="shared" si="90"/>
        <v>58.079455063808012</v>
      </c>
      <c r="N308">
        <f t="shared" si="91"/>
        <v>4.3241333623967853</v>
      </c>
      <c r="P308">
        <f>VLOOKUP(Lake!B308,'TRI Daily 2021-5'!S$26:T$390,2)</f>
        <v>57</v>
      </c>
      <c r="Q308">
        <f>VLOOKUP(Lake!B308,'TRI Daily 2021-5'!U$26:V$390,2)</f>
        <v>57.357142857142854</v>
      </c>
      <c r="R308">
        <f t="shared" si="80"/>
        <v>63.342142857142854</v>
      </c>
      <c r="S308">
        <f t="shared" si="81"/>
        <v>11.169918877550996</v>
      </c>
      <c r="T308">
        <f>VLOOKUP(Lake!B308,'TRI Daily 2021-5'!W$26:X$390,2)</f>
        <v>54</v>
      </c>
      <c r="U308">
        <f t="shared" si="82"/>
        <v>60.14</v>
      </c>
      <c r="V308">
        <f t="shared" si="83"/>
        <v>1.9600000000000159E-2</v>
      </c>
    </row>
    <row r="309" spans="1:22" x14ac:dyDescent="0.45">
      <c r="A309" s="8">
        <v>44312.708333333336</v>
      </c>
      <c r="B309" s="2">
        <f t="shared" si="75"/>
        <v>116</v>
      </c>
      <c r="C309">
        <v>67</v>
      </c>
      <c r="D309">
        <v>55</v>
      </c>
      <c r="K309" s="4">
        <f t="shared" si="88"/>
        <v>63.706010851263933</v>
      </c>
      <c r="L309" s="4">
        <f t="shared" si="89"/>
        <v>10.850364511990959</v>
      </c>
      <c r="M309" s="4">
        <f t="shared" si="90"/>
        <v>59.655394629003759</v>
      </c>
      <c r="N309">
        <f t="shared" si="91"/>
        <v>21.672699151757044</v>
      </c>
      <c r="P309">
        <f>VLOOKUP(Lake!B309,'TRI Daily 2021-5'!S$26:T$390,2)</f>
        <v>57.5</v>
      </c>
      <c r="Q309">
        <f>VLOOKUP(Lake!B309,'TRI Daily 2021-5'!U$26:V$390,2)</f>
        <v>51.678571428571431</v>
      </c>
      <c r="R309">
        <f t="shared" si="80"/>
        <v>57.66357142857143</v>
      </c>
      <c r="S309">
        <f t="shared" si="81"/>
        <v>87.168898469387727</v>
      </c>
      <c r="T309">
        <f>VLOOKUP(Lake!B309,'TRI Daily 2021-5'!W$26:X$390,2)</f>
        <v>54.785714285714285</v>
      </c>
      <c r="U309">
        <f t="shared" si="82"/>
        <v>60.925714285714285</v>
      </c>
      <c r="V309">
        <f t="shared" si="83"/>
        <v>36.896946938775514</v>
      </c>
    </row>
    <row r="310" spans="1:22" x14ac:dyDescent="0.45">
      <c r="A310" s="8">
        <v>44313.708333333336</v>
      </c>
      <c r="B310" s="2">
        <f t="shared" si="75"/>
        <v>117</v>
      </c>
      <c r="C310">
        <v>66</v>
      </c>
      <c r="D310">
        <v>57</v>
      </c>
      <c r="K310" s="4">
        <f t="shared" si="88"/>
        <v>64.01930368124863</v>
      </c>
      <c r="L310" s="4">
        <f t="shared" si="89"/>
        <v>3.9231579071152294</v>
      </c>
      <c r="M310" s="4">
        <f t="shared" si="90"/>
        <v>59.919797575786689</v>
      </c>
      <c r="N310">
        <f t="shared" si="91"/>
        <v>8.5252178835698231</v>
      </c>
      <c r="P310">
        <f>VLOOKUP(Lake!B310,'TRI Daily 2021-5'!S$26:T$390,2)</f>
        <v>65</v>
      </c>
      <c r="Q310">
        <f>VLOOKUP(Lake!B310,'TRI Daily 2021-5'!U$26:V$390,2)</f>
        <v>52.357142857142854</v>
      </c>
      <c r="R310">
        <f t="shared" si="80"/>
        <v>58.342142857142854</v>
      </c>
      <c r="S310">
        <f t="shared" si="81"/>
        <v>58.64277602040822</v>
      </c>
      <c r="T310">
        <f>VLOOKUP(Lake!B310,'TRI Daily 2021-5'!W$26:X$390,2)</f>
        <v>55.11904761904762</v>
      </c>
      <c r="U310">
        <f t="shared" si="82"/>
        <v>61.259047619047621</v>
      </c>
      <c r="V310">
        <f t="shared" si="83"/>
        <v>22.476629478458033</v>
      </c>
    </row>
    <row r="311" spans="1:22" x14ac:dyDescent="0.45">
      <c r="A311" s="8">
        <v>44327.833333333336</v>
      </c>
      <c r="B311" s="2">
        <f t="shared" si="75"/>
        <v>131</v>
      </c>
      <c r="C311">
        <v>64</v>
      </c>
      <c r="D311">
        <v>62</v>
      </c>
      <c r="K311" s="4">
        <f t="shared" si="88"/>
        <v>68.356494795742904</v>
      </c>
      <c r="L311" s="4">
        <f t="shared" si="89"/>
        <v>18.979046905335007</v>
      </c>
      <c r="M311" s="4">
        <f t="shared" si="90"/>
        <v>63.616233089846503</v>
      </c>
      <c r="N311">
        <f t="shared" si="91"/>
        <v>2.6122094007147738</v>
      </c>
      <c r="P311">
        <f>VLOOKUP(Lake!B311,'TRI Daily 2021-5'!S$26:T$390,2)</f>
        <v>59</v>
      </c>
      <c r="Q311">
        <f>VLOOKUP(Lake!B311,'TRI Daily 2021-5'!U$26:V$390,2)</f>
        <v>61.642857142857146</v>
      </c>
      <c r="R311">
        <f t="shared" si="80"/>
        <v>67.627857142857152</v>
      </c>
      <c r="S311">
        <f t="shared" si="81"/>
        <v>13.161347448979662</v>
      </c>
      <c r="T311">
        <f>VLOOKUP(Lake!B311,'TRI Daily 2021-5'!W$26:X$390,2)</f>
        <v>57.976190476190474</v>
      </c>
      <c r="U311">
        <f t="shared" si="82"/>
        <v>64.116190476190468</v>
      </c>
      <c r="V311">
        <f t="shared" si="83"/>
        <v>1.3500226757367702E-2</v>
      </c>
    </row>
    <row r="312" spans="1:22" x14ac:dyDescent="0.45">
      <c r="A312" s="8">
        <v>44338.791666666664</v>
      </c>
      <c r="B312" s="2">
        <f t="shared" si="75"/>
        <v>142</v>
      </c>
      <c r="C312">
        <v>75</v>
      </c>
      <c r="D312">
        <v>71</v>
      </c>
      <c r="K312" s="4">
        <f t="shared" si="88"/>
        <v>71.591679377009228</v>
      </c>
      <c r="L312" s="4">
        <f t="shared" si="89"/>
        <v>11.616649469104201</v>
      </c>
      <c r="M312" s="4">
        <f t="shared" si="90"/>
        <v>66.420928791452639</v>
      </c>
      <c r="N312">
        <f t="shared" si="91"/>
        <v>20.967893132947395</v>
      </c>
      <c r="P312">
        <f>VLOOKUP(Lake!B312,'TRI Daily 2021-5'!S$26:T$390,2)</f>
        <v>70</v>
      </c>
      <c r="Q312">
        <f>VLOOKUP(Lake!B312,'TRI Daily 2021-5'!U$26:V$390,2)</f>
        <v>62.071428571428569</v>
      </c>
      <c r="R312">
        <f t="shared" si="80"/>
        <v>68.056428571428569</v>
      </c>
      <c r="S312">
        <f t="shared" si="81"/>
        <v>48.213184183673505</v>
      </c>
      <c r="T312">
        <f>VLOOKUP(Lake!B312,'TRI Daily 2021-5'!W$26:X$390,2)</f>
        <v>61.476190476190474</v>
      </c>
      <c r="U312">
        <f t="shared" si="82"/>
        <v>67.616190476190468</v>
      </c>
      <c r="V312">
        <f t="shared" si="83"/>
        <v>54.520643083900346</v>
      </c>
    </row>
    <row r="313" spans="1:22" x14ac:dyDescent="0.45">
      <c r="A313" s="8">
        <v>44339.84375</v>
      </c>
      <c r="B313" s="2">
        <f t="shared" si="75"/>
        <v>143</v>
      </c>
      <c r="C313">
        <v>75</v>
      </c>
      <c r="D313">
        <v>67</v>
      </c>
      <c r="K313" s="4">
        <f t="shared" si="88"/>
        <v>71.873646589702247</v>
      </c>
      <c r="L313" s="4">
        <f t="shared" si="89"/>
        <v>9.7740856460803904</v>
      </c>
      <c r="M313" s="4">
        <f t="shared" si="90"/>
        <v>66.667575982746897</v>
      </c>
      <c r="N313">
        <f t="shared" si="91"/>
        <v>0.11050572724669161</v>
      </c>
      <c r="P313">
        <f>VLOOKUP(Lake!B313,'TRI Daily 2021-5'!S$26:T$390,2)</f>
        <v>72</v>
      </c>
      <c r="Q313">
        <f>VLOOKUP(Lake!B313,'TRI Daily 2021-5'!U$26:V$390,2)</f>
        <v>62.607142857142854</v>
      </c>
      <c r="R313">
        <f t="shared" si="80"/>
        <v>68.592142857142861</v>
      </c>
      <c r="S313">
        <f t="shared" si="81"/>
        <v>41.060633163265258</v>
      </c>
      <c r="T313">
        <f>VLOOKUP(Lake!B313,'TRI Daily 2021-5'!W$26:X$390,2)</f>
        <v>62</v>
      </c>
      <c r="U313">
        <f t="shared" si="82"/>
        <v>68.14</v>
      </c>
      <c r="V313">
        <f t="shared" si="83"/>
        <v>47.059599999999989</v>
      </c>
    </row>
    <row r="314" spans="1:22" x14ac:dyDescent="0.45">
      <c r="A314" s="8">
        <v>44352.854166666664</v>
      </c>
      <c r="B314" s="2">
        <f t="shared" si="75"/>
        <v>156</v>
      </c>
      <c r="C314">
        <v>79</v>
      </c>
      <c r="D314">
        <v>72</v>
      </c>
      <c r="K314" s="4">
        <f t="shared" si="88"/>
        <v>75.292139321270383</v>
      </c>
      <c r="L314" s="4">
        <f t="shared" si="89"/>
        <v>13.748230812869254</v>
      </c>
      <c r="M314" s="4">
        <f t="shared" si="90"/>
        <v>69.692616674753197</v>
      </c>
      <c r="N314">
        <f t="shared" si="91"/>
        <v>5.3240178096269961</v>
      </c>
      <c r="P314">
        <f>VLOOKUP(Lake!B314,'TRI Daily 2021-5'!S$26:T$390,2)</f>
        <v>72.5</v>
      </c>
      <c r="Q314">
        <f>VLOOKUP(Lake!B314,'TRI Daily 2021-5'!U$26:V$390,2)</f>
        <v>68.857142857142861</v>
      </c>
      <c r="R314">
        <f t="shared" si="80"/>
        <v>74.842142857142861</v>
      </c>
      <c r="S314">
        <f t="shared" si="81"/>
        <v>17.287776020408135</v>
      </c>
      <c r="T314">
        <f>VLOOKUP(Lake!B314,'TRI Daily 2021-5'!W$26:X$390,2)</f>
        <v>68.452380952380949</v>
      </c>
      <c r="U314">
        <f t="shared" si="82"/>
        <v>74.59238095238095</v>
      </c>
      <c r="V314">
        <f t="shared" si="83"/>
        <v>19.427105668934264</v>
      </c>
    </row>
    <row r="315" spans="1:22" x14ac:dyDescent="0.45">
      <c r="A315" s="8">
        <v>44360.291666666664</v>
      </c>
      <c r="B315" s="2">
        <f t="shared" si="75"/>
        <v>164</v>
      </c>
      <c r="C315">
        <v>78</v>
      </c>
      <c r="D315">
        <v>76</v>
      </c>
      <c r="K315" s="4">
        <f t="shared" si="88"/>
        <v>77.120722900313183</v>
      </c>
      <c r="L315" s="4">
        <f t="shared" si="89"/>
        <v>0.77312821803366094</v>
      </c>
      <c r="M315" s="4">
        <f t="shared" si="90"/>
        <v>71.345011792457697</v>
      </c>
      <c r="N315">
        <f t="shared" si="91"/>
        <v>21.668915212357902</v>
      </c>
      <c r="P315">
        <f>VLOOKUP(Lake!B315,'TRI Daily 2021-5'!S$26:T$390,2)</f>
        <v>77</v>
      </c>
      <c r="Q315">
        <f>VLOOKUP(Lake!B315,'TRI Daily 2021-5'!U$26:V$390,2)</f>
        <v>72.928571428571431</v>
      </c>
      <c r="R315">
        <f t="shared" si="80"/>
        <v>78.91357142857143</v>
      </c>
      <c r="S315">
        <f t="shared" si="81"/>
        <v>0.83461275510204347</v>
      </c>
      <c r="T315">
        <f>VLOOKUP(Lake!B315,'TRI Daily 2021-5'!W$26:X$390,2)</f>
        <v>71.642857142857139</v>
      </c>
      <c r="U315">
        <f t="shared" si="82"/>
        <v>77.782857142857139</v>
      </c>
      <c r="V315">
        <f t="shared" si="83"/>
        <v>4.7151020408164782E-2</v>
      </c>
    </row>
    <row r="316" spans="1:22" x14ac:dyDescent="0.45">
      <c r="A316" s="8">
        <v>44362.520833333336</v>
      </c>
      <c r="B316" s="2">
        <f t="shared" si="75"/>
        <v>166</v>
      </c>
      <c r="C316">
        <v>81</v>
      </c>
      <c r="D316">
        <v>71</v>
      </c>
      <c r="K316" s="4">
        <f t="shared" si="88"/>
        <v>77.539710247243306</v>
      </c>
      <c r="L316" s="4">
        <f t="shared" si="89"/>
        <v>11.973605173032981</v>
      </c>
      <c r="M316" s="4">
        <f t="shared" si="90"/>
        <v>71.728352058613893</v>
      </c>
      <c r="N316">
        <f t="shared" si="91"/>
        <v>0.53049672128709646</v>
      </c>
      <c r="P316">
        <f>VLOOKUP(Lake!B316,'TRI Daily 2021-5'!S$26:T$390,2)</f>
        <v>71</v>
      </c>
      <c r="Q316">
        <f>VLOOKUP(Lake!B316,'TRI Daily 2021-5'!U$26:V$390,2)</f>
        <v>74.464285714285708</v>
      </c>
      <c r="R316">
        <f t="shared" si="80"/>
        <v>80.449285714285708</v>
      </c>
      <c r="S316">
        <f t="shared" si="81"/>
        <v>0.30328622448980325</v>
      </c>
      <c r="T316">
        <f>VLOOKUP(Lake!B316,'TRI Daily 2021-5'!W$26:X$390,2)</f>
        <v>71.761904761904759</v>
      </c>
      <c r="U316">
        <f t="shared" si="82"/>
        <v>77.90190476190476</v>
      </c>
      <c r="V316">
        <f t="shared" si="83"/>
        <v>9.5981941043084031</v>
      </c>
    </row>
    <row r="317" spans="1:22" x14ac:dyDescent="0.45">
      <c r="A317" s="8">
        <v>44380.791666666664</v>
      </c>
      <c r="B317" s="2">
        <f t="shared" si="75"/>
        <v>184</v>
      </c>
      <c r="C317">
        <v>81</v>
      </c>
      <c r="D317">
        <v>78</v>
      </c>
      <c r="K317" s="4">
        <f t="shared" si="88"/>
        <v>80.524832889042344</v>
      </c>
      <c r="L317" s="4">
        <f t="shared" si="89"/>
        <v>0.22578378333584564</v>
      </c>
      <c r="M317" s="4">
        <f t="shared" si="90"/>
        <v>74.551626846929693</v>
      </c>
      <c r="N317">
        <f t="shared" si="91"/>
        <v>11.89127740281605</v>
      </c>
      <c r="P317">
        <f>VLOOKUP(Lake!B317,'TRI Daily 2021-5'!S$26:T$390,2)</f>
        <v>67</v>
      </c>
      <c r="Q317">
        <f>VLOOKUP(Lake!B317,'TRI Daily 2021-5'!U$26:V$390,2)</f>
        <v>74.535714285714292</v>
      </c>
      <c r="R317">
        <f t="shared" si="80"/>
        <v>80.520714285714291</v>
      </c>
      <c r="S317">
        <f t="shared" si="81"/>
        <v>0.22971479591836205</v>
      </c>
      <c r="T317">
        <f>VLOOKUP(Lake!B317,'TRI Daily 2021-5'!W$26:X$390,2)</f>
        <v>73.714285714285708</v>
      </c>
      <c r="U317">
        <f t="shared" si="82"/>
        <v>79.854285714285709</v>
      </c>
      <c r="V317">
        <f t="shared" si="83"/>
        <v>1.3126612244898086</v>
      </c>
    </row>
    <row r="318" spans="1:22" x14ac:dyDescent="0.45">
      <c r="A318" s="8">
        <v>44383.291666666664</v>
      </c>
      <c r="B318" s="2">
        <f t="shared" si="75"/>
        <v>187</v>
      </c>
      <c r="C318">
        <v>80</v>
      </c>
      <c r="D318">
        <v>75</v>
      </c>
      <c r="K318" s="4">
        <f t="shared" si="88"/>
        <v>80.873048212389619</v>
      </c>
      <c r="L318" s="4">
        <f t="shared" si="89"/>
        <v>0.76221318115671011</v>
      </c>
      <c r="M318" s="4">
        <f t="shared" si="90"/>
        <v>74.901316305847402</v>
      </c>
      <c r="N318">
        <f t="shared" si="91"/>
        <v>9.7384714916034891E-3</v>
      </c>
      <c r="P318">
        <f>VLOOKUP(Lake!B318,'TRI Daily 2021-5'!S$26:T$390,2)</f>
        <v>77.5</v>
      </c>
      <c r="Q318">
        <f>VLOOKUP(Lake!B318,'TRI Daily 2021-5'!U$26:V$390,2)</f>
        <v>73.964285714285708</v>
      </c>
      <c r="R318">
        <f t="shared" si="80"/>
        <v>79.949285714285708</v>
      </c>
      <c r="S318">
        <f t="shared" si="81"/>
        <v>2.5719387755108796E-3</v>
      </c>
      <c r="T318">
        <f>VLOOKUP(Lake!B318,'TRI Daily 2021-5'!W$26:X$390,2)</f>
        <v>73.5</v>
      </c>
      <c r="U318">
        <f t="shared" si="82"/>
        <v>79.64</v>
      </c>
      <c r="V318">
        <f t="shared" si="83"/>
        <v>0.1295999999999996</v>
      </c>
    </row>
    <row r="319" spans="1:22" x14ac:dyDescent="0.45">
      <c r="A319" s="8">
        <v>44388.75</v>
      </c>
      <c r="B319" s="2">
        <f t="shared" si="75"/>
        <v>192</v>
      </c>
      <c r="C319">
        <v>83</v>
      </c>
      <c r="D319">
        <v>69</v>
      </c>
      <c r="K319" s="4">
        <f t="shared" si="88"/>
        <v>81.351841194267138</v>
      </c>
      <c r="L319" s="4">
        <f t="shared" si="89"/>
        <v>2.7164274489147746</v>
      </c>
      <c r="M319" s="4">
        <f t="shared" si="90"/>
        <v>75.400755164960344</v>
      </c>
      <c r="N319">
        <f t="shared" si="91"/>
        <v>40.969666681766526</v>
      </c>
      <c r="P319">
        <f>VLOOKUP(Lake!B319,'TRI Daily 2021-5'!S$26:T$390,2)</f>
        <v>78</v>
      </c>
      <c r="Q319">
        <f>VLOOKUP(Lake!B319,'TRI Daily 2021-5'!U$26:V$390,2)</f>
        <v>75.928571428571431</v>
      </c>
      <c r="R319">
        <f t="shared" si="80"/>
        <v>81.91357142857143</v>
      </c>
      <c r="S319">
        <f t="shared" si="81"/>
        <v>1.1803270408163233</v>
      </c>
      <c r="T319">
        <f>VLOOKUP(Lake!B319,'TRI Daily 2021-5'!W$26:X$390,2)</f>
        <v>75</v>
      </c>
      <c r="U319">
        <f t="shared" si="82"/>
        <v>81.14</v>
      </c>
      <c r="V319">
        <f t="shared" si="83"/>
        <v>3.4595999999999978</v>
      </c>
    </row>
    <row r="320" spans="1:22" x14ac:dyDescent="0.45">
      <c r="A320" s="8">
        <v>44398.875</v>
      </c>
      <c r="B320" s="2">
        <f t="shared" si="75"/>
        <v>202</v>
      </c>
      <c r="C320">
        <v>82</v>
      </c>
      <c r="D320">
        <v>77</v>
      </c>
      <c r="K320" s="4">
        <f t="shared" si="88"/>
        <v>81.917001355481034</v>
      </c>
      <c r="L320" s="4">
        <f t="shared" si="89"/>
        <v>6.8887749919857022E-3</v>
      </c>
      <c r="M320" s="4">
        <f t="shared" si="90"/>
        <v>76.074654503895943</v>
      </c>
      <c r="N320">
        <f t="shared" si="91"/>
        <v>0.8562642871600642</v>
      </c>
      <c r="P320">
        <f>VLOOKUP(Lake!B320,'TRI Daily 2021-5'!S$26:T$390,2)</f>
        <v>74.5</v>
      </c>
      <c r="Q320">
        <f>VLOOKUP(Lake!B320,'TRI Daily 2021-5'!U$26:V$390,2)</f>
        <v>77.107142857142861</v>
      </c>
      <c r="R320">
        <f t="shared" si="80"/>
        <v>83.092142857142861</v>
      </c>
      <c r="S320">
        <f t="shared" si="81"/>
        <v>1.192776020408171</v>
      </c>
      <c r="T320">
        <f>VLOOKUP(Lake!B320,'TRI Daily 2021-5'!W$26:X$390,2)</f>
        <v>75.88095238095238</v>
      </c>
      <c r="U320">
        <f t="shared" si="82"/>
        <v>82.02095238095238</v>
      </c>
      <c r="V320">
        <f t="shared" si="83"/>
        <v>4.3900226757366323E-4</v>
      </c>
    </row>
    <row r="321" spans="1:22" x14ac:dyDescent="0.45">
      <c r="A321" s="8">
        <v>44443.333333333336</v>
      </c>
      <c r="B321" s="2">
        <f t="shared" si="75"/>
        <v>247</v>
      </c>
      <c r="C321">
        <v>76</v>
      </c>
      <c r="D321">
        <v>76</v>
      </c>
      <c r="K321" s="4">
        <f t="shared" si="88"/>
        <v>77.962112355610557</v>
      </c>
      <c r="L321" s="4">
        <f t="shared" si="89"/>
        <v>3.8498848960396099</v>
      </c>
      <c r="M321" s="4">
        <f t="shared" si="90"/>
        <v>73.580897992528719</v>
      </c>
      <c r="N321">
        <f t="shared" si="91"/>
        <v>5.8520545225515814</v>
      </c>
      <c r="P321">
        <f>VLOOKUP(Lake!B321,'TRI Daily 2021-5'!S$26:T$390,2)</f>
        <v>70</v>
      </c>
      <c r="Q321">
        <f>VLOOKUP(Lake!B321,'TRI Daily 2021-5'!U$26:V$390,2)</f>
        <v>76.142857142857139</v>
      </c>
      <c r="R321">
        <f t="shared" si="80"/>
        <v>82.127857142857138</v>
      </c>
      <c r="S321">
        <f t="shared" si="81"/>
        <v>37.550633163265246</v>
      </c>
      <c r="T321">
        <f>VLOOKUP(Lake!B321,'TRI Daily 2021-5'!W$26:X$390,2)</f>
        <v>76.261904761904759</v>
      </c>
      <c r="U321">
        <f t="shared" si="82"/>
        <v>82.40190476190476</v>
      </c>
      <c r="V321">
        <f t="shared" si="83"/>
        <v>40.98438458049884</v>
      </c>
    </row>
    <row r="322" spans="1:22" x14ac:dyDescent="0.45">
      <c r="A322" s="8">
        <v>44449.791666666664</v>
      </c>
      <c r="B322" s="2">
        <f t="shared" si="75"/>
        <v>253</v>
      </c>
      <c r="C322">
        <v>78</v>
      </c>
      <c r="D322">
        <v>74</v>
      </c>
      <c r="K322" s="4">
        <f t="shared" si="88"/>
        <v>76.708053682129858</v>
      </c>
      <c r="L322" s="4">
        <f t="shared" si="89"/>
        <v>1.6691252882582182</v>
      </c>
      <c r="M322" s="4">
        <f t="shared" si="90"/>
        <v>72.612403697667901</v>
      </c>
      <c r="N322">
        <f t="shared" si="91"/>
        <v>1.9254234982457143</v>
      </c>
      <c r="P322">
        <f>VLOOKUP(Lake!B322,'TRI Daily 2021-5'!S$26:T$390,2)</f>
        <v>65.5</v>
      </c>
      <c r="Q322">
        <f>VLOOKUP(Lake!B322,'TRI Daily 2021-5'!U$26:V$390,2)</f>
        <v>72.285714285714292</v>
      </c>
      <c r="R322">
        <f t="shared" si="80"/>
        <v>78.270714285714291</v>
      </c>
      <c r="S322">
        <f t="shared" si="81"/>
        <v>7.3286224489798907E-2</v>
      </c>
      <c r="T322">
        <f>VLOOKUP(Lake!B322,'TRI Daily 2021-5'!W$26:X$390,2)</f>
        <v>74.476190476190482</v>
      </c>
      <c r="U322">
        <f t="shared" si="82"/>
        <v>80.616190476190482</v>
      </c>
      <c r="V322">
        <f t="shared" si="83"/>
        <v>6.8444526077097816</v>
      </c>
    </row>
    <row r="323" spans="1:22" x14ac:dyDescent="0.45">
      <c r="A323" s="8">
        <v>44456.791666666664</v>
      </c>
      <c r="B323" s="2">
        <f t="shared" si="75"/>
        <v>260</v>
      </c>
      <c r="C323">
        <v>80</v>
      </c>
      <c r="D323">
        <v>76</v>
      </c>
      <c r="K323" s="4">
        <f t="shared" si="88"/>
        <v>75.072122515314135</v>
      </c>
      <c r="L323" s="4">
        <f t="shared" si="89"/>
        <v>24.283976504073891</v>
      </c>
      <c r="M323" s="4">
        <f t="shared" si="90"/>
        <v>71.325515979502285</v>
      </c>
      <c r="N323">
        <f t="shared" si="91"/>
        <v>21.850800857888483</v>
      </c>
      <c r="P323">
        <f>VLOOKUP(Lake!B323,'TRI Daily 2021-5'!S$26:T$390,2)</f>
        <v>73</v>
      </c>
      <c r="Q323">
        <f>VLOOKUP(Lake!B323,'TRI Daily 2021-5'!U$26:V$390,2)</f>
        <v>70.821428571428569</v>
      </c>
      <c r="R323">
        <f t="shared" si="80"/>
        <v>76.806428571428569</v>
      </c>
      <c r="S323">
        <f t="shared" si="81"/>
        <v>10.198898469387771</v>
      </c>
      <c r="T323">
        <f>VLOOKUP(Lake!B323,'TRI Daily 2021-5'!W$26:X$390,2)</f>
        <v>72</v>
      </c>
      <c r="U323">
        <f t="shared" si="82"/>
        <v>78.14</v>
      </c>
      <c r="V323">
        <f t="shared" si="83"/>
        <v>3.4595999999999978</v>
      </c>
    </row>
    <row r="324" spans="1:22" x14ac:dyDescent="0.45">
      <c r="A324" s="8">
        <v>44456.875</v>
      </c>
      <c r="B324" s="2">
        <f t="shared" si="75"/>
        <v>260</v>
      </c>
      <c r="C324">
        <v>79</v>
      </c>
      <c r="D324">
        <v>75</v>
      </c>
      <c r="K324" s="4">
        <f t="shared" si="88"/>
        <v>75.072122515314135</v>
      </c>
      <c r="L324" s="4">
        <f t="shared" si="89"/>
        <v>15.428221534702161</v>
      </c>
      <c r="M324" s="4">
        <f t="shared" si="90"/>
        <v>71.325515979502285</v>
      </c>
      <c r="N324">
        <f t="shared" si="91"/>
        <v>13.501832816893053</v>
      </c>
      <c r="P324">
        <f>VLOOKUP(Lake!B324,'TRI Daily 2021-5'!S$26:T$390,2)</f>
        <v>73</v>
      </c>
      <c r="Q324">
        <f>VLOOKUP(Lake!B324,'TRI Daily 2021-5'!U$26:V$390,2)</f>
        <v>70.821428571428569</v>
      </c>
      <c r="R324">
        <f t="shared" si="80"/>
        <v>76.806428571428569</v>
      </c>
      <c r="S324">
        <f t="shared" si="81"/>
        <v>4.8117556122449097</v>
      </c>
      <c r="T324">
        <f>VLOOKUP(Lake!B324,'TRI Daily 2021-5'!W$26:X$390,2)</f>
        <v>72</v>
      </c>
      <c r="U324">
        <f t="shared" si="82"/>
        <v>78.14</v>
      </c>
      <c r="V324">
        <f t="shared" si="83"/>
        <v>0.73959999999999904</v>
      </c>
    </row>
    <row r="325" spans="1:22" x14ac:dyDescent="0.45">
      <c r="A325" s="8">
        <v>44471.625</v>
      </c>
      <c r="B325" s="2">
        <f t="shared" si="75"/>
        <v>275</v>
      </c>
      <c r="C325">
        <v>75</v>
      </c>
      <c r="D325">
        <v>71</v>
      </c>
      <c r="K325" s="4">
        <f t="shared" si="88"/>
        <v>71.049650419348808</v>
      </c>
      <c r="L325" s="4">
        <f t="shared" si="89"/>
        <v>15.605261809351049</v>
      </c>
      <c r="M325" s="4">
        <f t="shared" si="90"/>
        <v>68.08561101890966</v>
      </c>
      <c r="N325">
        <f t="shared" si="91"/>
        <v>8.4936631331007924</v>
      </c>
      <c r="P325">
        <f>VLOOKUP(Lake!B325,'TRI Daily 2021-5'!S$26:T$390,2)</f>
        <v>66.5</v>
      </c>
      <c r="Q325">
        <f>VLOOKUP(Lake!B325,'TRI Daily 2021-5'!U$26:V$390,2)</f>
        <v>65.785714285714292</v>
      </c>
      <c r="R325">
        <f t="shared" si="80"/>
        <v>71.770714285714291</v>
      </c>
      <c r="S325">
        <f t="shared" si="81"/>
        <v>10.42828622448976</v>
      </c>
      <c r="T325">
        <f>VLOOKUP(Lake!B325,'TRI Daily 2021-5'!W$26:X$390,2)</f>
        <v>68.19047619047619</v>
      </c>
      <c r="U325">
        <f t="shared" si="82"/>
        <v>74.33047619047619</v>
      </c>
      <c r="V325">
        <f t="shared" si="83"/>
        <v>0.44826213151927452</v>
      </c>
    </row>
    <row r="326" spans="1:22" x14ac:dyDescent="0.45">
      <c r="A326" s="8">
        <v>44478.666666666664</v>
      </c>
      <c r="B326" s="2">
        <f t="shared" si="75"/>
        <v>282</v>
      </c>
      <c r="C326">
        <v>75</v>
      </c>
      <c r="D326">
        <v>69</v>
      </c>
      <c r="K326" s="4">
        <f t="shared" si="88"/>
        <v>68.990353534995407</v>
      </c>
      <c r="L326" s="4">
        <f t="shared" si="89"/>
        <v>36.115850634342202</v>
      </c>
      <c r="M326" s="4">
        <f t="shared" si="90"/>
        <v>66.396172883749344</v>
      </c>
      <c r="N326">
        <f t="shared" si="91"/>
        <v>6.7799156513222076</v>
      </c>
      <c r="P326">
        <f>VLOOKUP(Lake!B326,'TRI Daily 2021-5'!S$26:T$390,2)</f>
        <v>70</v>
      </c>
      <c r="Q326">
        <f>VLOOKUP(Lake!B326,'TRI Daily 2021-5'!U$26:V$390,2)</f>
        <v>68.214285714285708</v>
      </c>
      <c r="R326">
        <f t="shared" si="80"/>
        <v>74.199285714285708</v>
      </c>
      <c r="S326">
        <f t="shared" si="81"/>
        <v>0.64114336734694943</v>
      </c>
      <c r="T326">
        <f>VLOOKUP(Lake!B326,'TRI Daily 2021-5'!W$26:X$390,2)</f>
        <v>67.357142857142861</v>
      </c>
      <c r="U326">
        <f t="shared" si="82"/>
        <v>73.497142857142862</v>
      </c>
      <c r="V326">
        <f t="shared" si="83"/>
        <v>2.2585795918367206</v>
      </c>
    </row>
    <row r="327" spans="1:22" x14ac:dyDescent="0.45">
      <c r="A327" s="8">
        <v>44507.666666666664</v>
      </c>
      <c r="B327" s="2">
        <f t="shared" si="75"/>
        <v>311</v>
      </c>
      <c r="C327">
        <v>60</v>
      </c>
      <c r="D327">
        <v>57</v>
      </c>
      <c r="K327" s="4">
        <f t="shared" si="88"/>
        <v>60.005792776294385</v>
      </c>
      <c r="L327" s="4">
        <f t="shared" si="89"/>
        <v>3.3556257196786426E-5</v>
      </c>
      <c r="M327" s="4">
        <f t="shared" si="90"/>
        <v>58.838437123426679</v>
      </c>
      <c r="N327">
        <f t="shared" si="91"/>
        <v>3.3798510567933637</v>
      </c>
      <c r="P327">
        <f>VLOOKUP(Lake!B327,'TRI Daily 2021-5'!S$26:T$390,2)</f>
        <v>44.5</v>
      </c>
      <c r="Q327">
        <f>VLOOKUP(Lake!B327,'TRI Daily 2021-5'!U$26:V$390,2)</f>
        <v>49.428571428571431</v>
      </c>
      <c r="R327">
        <f t="shared" si="80"/>
        <v>55.41357142857143</v>
      </c>
      <c r="S327">
        <f t="shared" si="81"/>
        <v>21.035327040816313</v>
      </c>
      <c r="T327">
        <f>VLOOKUP(Lake!B327,'TRI Daily 2021-5'!W$26:X$390,2)</f>
        <v>51.904761904761905</v>
      </c>
      <c r="U327">
        <f t="shared" si="82"/>
        <v>58.044761904761906</v>
      </c>
      <c r="V327">
        <f t="shared" si="83"/>
        <v>3.8229560090702912</v>
      </c>
    </row>
    <row r="328" spans="1:22" x14ac:dyDescent="0.45">
      <c r="A328" s="8">
        <v>44520.666666666664</v>
      </c>
      <c r="B328" s="2">
        <f t="shared" si="75"/>
        <v>324</v>
      </c>
      <c r="C328">
        <v>56</v>
      </c>
      <c r="D328">
        <v>54</v>
      </c>
      <c r="K328" s="4">
        <f t="shared" si="88"/>
        <v>56.150175294448573</v>
      </c>
      <c r="L328" s="4">
        <f t="shared" si="89"/>
        <v>2.255261906271561E-2</v>
      </c>
      <c r="M328" s="4">
        <f t="shared" si="90"/>
        <v>55.503012880198213</v>
      </c>
      <c r="N328">
        <f t="shared" si="91"/>
        <v>2.2590477180417277</v>
      </c>
      <c r="P328">
        <f>VLOOKUP(Lake!B328,'TRI Daily 2021-5'!S$26:T$390,2)</f>
        <v>41</v>
      </c>
      <c r="Q328">
        <f>VLOOKUP(Lake!B328,'TRI Daily 2021-5'!U$26:V$390,2)</f>
        <v>46.107142857142854</v>
      </c>
      <c r="R328">
        <f t="shared" si="80"/>
        <v>52.092142857142854</v>
      </c>
      <c r="S328">
        <f t="shared" si="81"/>
        <v>15.27134744897962</v>
      </c>
      <c r="T328">
        <f>VLOOKUP(Lake!B328,'TRI Daily 2021-5'!W$26:X$390,2)</f>
        <v>46.5</v>
      </c>
      <c r="U328">
        <f t="shared" si="82"/>
        <v>52.64</v>
      </c>
      <c r="V328">
        <f t="shared" si="83"/>
        <v>11.289599999999997</v>
      </c>
    </row>
    <row r="329" spans="1:22" x14ac:dyDescent="0.45">
      <c r="A329" s="8">
        <v>44533.583333333336</v>
      </c>
      <c r="B329" s="2">
        <f t="shared" si="75"/>
        <v>337</v>
      </c>
      <c r="C329">
        <v>54</v>
      </c>
      <c r="D329">
        <v>51</v>
      </c>
      <c r="K329" s="4">
        <f t="shared" si="88"/>
        <v>52.676061726969564</v>
      </c>
      <c r="L329" s="4">
        <f t="shared" si="89"/>
        <v>1.7528125507948125</v>
      </c>
      <c r="M329" s="4">
        <f t="shared" si="90"/>
        <v>52.436741433438044</v>
      </c>
      <c r="N329">
        <f t="shared" si="91"/>
        <v>2.0642259465576061</v>
      </c>
      <c r="P329">
        <f>VLOOKUP(Lake!B329,'TRI Daily 2021-5'!S$26:T$390,2)</f>
        <v>51.5</v>
      </c>
      <c r="Q329">
        <f>VLOOKUP(Lake!B329,'TRI Daily 2021-5'!U$26:V$390,2)</f>
        <v>40.392857142857146</v>
      </c>
      <c r="R329">
        <f t="shared" si="80"/>
        <v>46.377857142857145</v>
      </c>
      <c r="S329">
        <f t="shared" si="81"/>
        <v>58.097061734693838</v>
      </c>
      <c r="T329">
        <f>VLOOKUP(Lake!B329,'TRI Daily 2021-5'!W$26:X$390,2)</f>
        <v>41.214285714285715</v>
      </c>
      <c r="U329">
        <f t="shared" si="82"/>
        <v>47.354285714285716</v>
      </c>
      <c r="V329">
        <f t="shared" si="83"/>
        <v>44.16551836734692</v>
      </c>
    </row>
    <row r="330" spans="1:22" x14ac:dyDescent="0.45">
      <c r="A330" s="8">
        <v>44553.583333333336</v>
      </c>
      <c r="B330" s="2">
        <f t="shared" si="75"/>
        <v>357</v>
      </c>
      <c r="C330">
        <v>52</v>
      </c>
      <c r="D330">
        <v>49</v>
      </c>
      <c r="K330" s="4">
        <f t="shared" si="88"/>
        <v>48.466897513920038</v>
      </c>
      <c r="L330" s="4">
        <f t="shared" si="89"/>
        <v>12.482813177144406</v>
      </c>
      <c r="M330" s="4">
        <f t="shared" si="90"/>
        <v>48.590827724857412</v>
      </c>
      <c r="N330">
        <f t="shared" si="91"/>
        <v>0.16742195074536148</v>
      </c>
      <c r="P330">
        <f>VLOOKUP(Lake!B330,'TRI Daily 2021-5'!S$26:T$390,2)</f>
        <v>37.5</v>
      </c>
      <c r="Q330">
        <f>VLOOKUP(Lake!B330,'TRI Daily 2021-5'!U$26:V$390,2)</f>
        <v>44.5</v>
      </c>
      <c r="R330">
        <f t="shared" si="80"/>
        <v>50.484999999999999</v>
      </c>
      <c r="S330">
        <f t="shared" si="81"/>
        <v>2.2952250000000016</v>
      </c>
      <c r="T330">
        <f>VLOOKUP(Lake!B330,'TRI Daily 2021-5'!W$26:X$390,2)</f>
        <v>44.714285714285715</v>
      </c>
      <c r="U330">
        <f t="shared" si="82"/>
        <v>50.854285714285716</v>
      </c>
      <c r="V330">
        <f t="shared" si="83"/>
        <v>1.3126612244897924</v>
      </c>
    </row>
    <row r="331" spans="1:22" x14ac:dyDescent="0.45">
      <c r="A331" s="8">
        <v>44560.666666666664</v>
      </c>
      <c r="B331" s="2">
        <f t="shared" si="75"/>
        <v>364</v>
      </c>
      <c r="C331">
        <v>52.5</v>
      </c>
      <c r="D331">
        <v>49.8</v>
      </c>
      <c r="E331" t="s">
        <v>72</v>
      </c>
      <c r="K331" s="4">
        <f t="shared" si="88"/>
        <v>47.39945482381026</v>
      </c>
      <c r="L331" s="4">
        <f t="shared" si="89"/>
        <v>26.015561094352432</v>
      </c>
      <c r="M331" s="4">
        <f t="shared" si="90"/>
        <v>47.567629290031007</v>
      </c>
      <c r="N331">
        <f t="shared" si="91"/>
        <v>4.9834789867274516</v>
      </c>
      <c r="P331">
        <f>VLOOKUP(Lake!B331,'TRI Daily 2021-5'!S$26:T$390,2)</f>
        <v>56</v>
      </c>
      <c r="Q331">
        <f>VLOOKUP(Lake!B331,'TRI Daily 2021-5'!U$26:V$390,2)</f>
        <v>48.357142857142854</v>
      </c>
      <c r="R331">
        <f t="shared" si="80"/>
        <v>54.342142857142854</v>
      </c>
      <c r="S331">
        <f t="shared" si="81"/>
        <v>3.3934903061224357</v>
      </c>
      <c r="T331">
        <f>VLOOKUP(Lake!B331,'TRI Daily 2021-5'!W$26:X$390,2)</f>
        <v>47.61904761904762</v>
      </c>
      <c r="U331">
        <f t="shared" si="82"/>
        <v>53.759047619047621</v>
      </c>
      <c r="V331">
        <f t="shared" si="83"/>
        <v>1.5852009070294832</v>
      </c>
    </row>
    <row r="332" spans="1:22" x14ac:dyDescent="0.45">
      <c r="A332" s="8">
        <v>44566.708333333336</v>
      </c>
      <c r="B332" s="2">
        <f>_xlfn.DAYS(A332,A$4)-730-365-365-365-365-366-365</f>
        <v>5</v>
      </c>
      <c r="C332">
        <v>48.5</v>
      </c>
      <c r="D332">
        <v>48.7</v>
      </c>
      <c r="K332" s="4">
        <f t="shared" si="88"/>
        <v>46.673318438323989</v>
      </c>
      <c r="L332" s="4">
        <f t="shared" si="89"/>
        <v>3.3367655277671111</v>
      </c>
      <c r="M332" s="4">
        <f t="shared" si="90"/>
        <v>46.844007944199298</v>
      </c>
      <c r="N332">
        <f t="shared" si="91"/>
        <v>3.4447065111953274</v>
      </c>
      <c r="P332">
        <f>VLOOKUP(Lake!B332,'TRI Daily 2021-5'!S$391:T$756,2)</f>
        <v>38.5</v>
      </c>
      <c r="Q332">
        <f>VLOOKUP(Lake!B332,'TRI Daily 2021-5'!U$391:V$756,2)</f>
        <v>50.214285714285715</v>
      </c>
      <c r="R332">
        <f t="shared" si="80"/>
        <v>56.199285714285715</v>
      </c>
      <c r="S332">
        <f t="shared" si="81"/>
        <v>59.279000510204085</v>
      </c>
      <c r="T332">
        <f>VLOOKUP(Lake!B332,'TRI Daily 2021-5'!W$391:X$756,2)</f>
        <v>48.357142857142854</v>
      </c>
      <c r="U332">
        <f t="shared" si="82"/>
        <v>54.497142857142855</v>
      </c>
      <c r="V332">
        <f t="shared" si="83"/>
        <v>35.965722448979562</v>
      </c>
    </row>
    <row r="333" spans="1:22" x14ac:dyDescent="0.45">
      <c r="A333" s="8">
        <v>44569.416666666664</v>
      </c>
      <c r="B333" s="2">
        <f t="shared" ref="B333:B388" si="92">_xlfn.DAYS(A333,A$4)-730-365-365-365-365-366-365</f>
        <v>8</v>
      </c>
      <c r="C333">
        <v>46.9</v>
      </c>
      <c r="D333">
        <v>46.9</v>
      </c>
      <c r="E333" t="s">
        <v>73</v>
      </c>
      <c r="K333" s="4">
        <f t="shared" ref="K333" si="93">IF(B333&gt;0,$Q$3+$Q$4*SIN((B333-$Q$5)/365*2*PI()),0)</f>
        <v>46.378295082718353</v>
      </c>
      <c r="L333" s="4">
        <f t="shared" ref="L333" si="94">(C333-K333)^2</f>
        <v>0.27217602071584901</v>
      </c>
      <c r="M333" s="4">
        <f t="shared" ref="M333" si="95">$AJ$3+$AJ$4*SIN((B333-$AJ$5)/365*2*PI())</f>
        <v>46.537956942402445</v>
      </c>
      <c r="N333">
        <f t="shared" ref="N333" si="96">IF(B333&gt;0,(D333-M333)^2,0)</f>
        <v>0.13107517555458528</v>
      </c>
      <c r="P333">
        <f>VLOOKUP(Lake!B333,'TRI Daily 2021-5'!S$391:T$756,2)</f>
        <v>30</v>
      </c>
      <c r="Q333">
        <f>VLOOKUP(Lake!B333,'TRI Daily 2021-5'!U$391:V$756,2)</f>
        <v>47.142857142857146</v>
      </c>
      <c r="R333">
        <f t="shared" si="80"/>
        <v>53.127857142857145</v>
      </c>
      <c r="S333">
        <f t="shared" si="81"/>
        <v>38.786204591836785</v>
      </c>
      <c r="T333">
        <f>VLOOKUP(Lake!B333,'TRI Daily 2021-5'!W$391:X$756,2)</f>
        <v>44.857142857142854</v>
      </c>
      <c r="U333">
        <f t="shared" si="82"/>
        <v>50.997142857142855</v>
      </c>
      <c r="V333">
        <f t="shared" si="83"/>
        <v>16.786579591836727</v>
      </c>
    </row>
    <row r="334" spans="1:22" x14ac:dyDescent="0.45">
      <c r="A334" s="8">
        <v>44573.625</v>
      </c>
      <c r="B334" s="2">
        <f t="shared" si="92"/>
        <v>12</v>
      </c>
      <c r="C334">
        <v>47.8</v>
      </c>
      <c r="D334">
        <v>46.5</v>
      </c>
      <c r="K334" s="4">
        <f t="shared" ref="K334:K345" si="97">IF(B334&gt;0,$Q$3+$Q$4*SIN((B334-$Q$5)/365*2*PI()),0)</f>
        <v>46.057308470337716</v>
      </c>
      <c r="L334" s="4">
        <f t="shared" ref="L334:L345" si="98">(C334-K334)^2</f>
        <v>3.0369737675566606</v>
      </c>
      <c r="M334" s="4">
        <f t="shared" ref="M334:M345" si="99">$AJ$3+$AJ$4*SIN((B334-$AJ$5)/365*2*PI())</f>
        <v>46.189584512880508</v>
      </c>
      <c r="N334">
        <f t="shared" ref="N334:N345" si="100">IF(B334&gt;0,(D334-M334)^2,0)</f>
        <v>9.6357774643631613E-2</v>
      </c>
      <c r="P334">
        <f>VLOOKUP(Lake!B334,'TRI Daily 2021-5'!S$391:T$756,2)</f>
        <v>34</v>
      </c>
      <c r="Q334">
        <f>VLOOKUP(Lake!B334,'TRI Daily 2021-5'!U$391:V$756,2)</f>
        <v>40.392857142857146</v>
      </c>
      <c r="R334">
        <f t="shared" si="80"/>
        <v>46.377857142857145</v>
      </c>
      <c r="S334">
        <f t="shared" si="81"/>
        <v>2.022490306122434</v>
      </c>
      <c r="T334">
        <f>VLOOKUP(Lake!B334,'TRI Daily 2021-5'!W$391:X$756,2)</f>
        <v>44</v>
      </c>
      <c r="U334">
        <f t="shared" si="82"/>
        <v>50.14</v>
      </c>
      <c r="V334">
        <f t="shared" si="83"/>
        <v>5.475600000000016</v>
      </c>
    </row>
    <row r="335" spans="1:22" x14ac:dyDescent="0.45">
      <c r="A335" s="8">
        <v>44587.583333333336</v>
      </c>
      <c r="B335" s="2">
        <f t="shared" si="92"/>
        <v>26</v>
      </c>
      <c r="C335">
        <v>44.2</v>
      </c>
      <c r="D335">
        <v>43.1</v>
      </c>
      <c r="K335" s="4">
        <f t="shared" si="97"/>
        <v>45.602433620930043</v>
      </c>
      <c r="L335" s="4">
        <f t="shared" si="98"/>
        <v>1.9668200611149433</v>
      </c>
      <c r="M335" s="4">
        <f t="shared" si="99"/>
        <v>45.527150339902093</v>
      </c>
      <c r="N335">
        <f t="shared" si="100"/>
        <v>5.8910587724868382</v>
      </c>
      <c r="P335">
        <f>VLOOKUP(Lake!B335,'TRI Daily 2021-5'!S$391:T$756,2)</f>
        <v>29</v>
      </c>
      <c r="Q335">
        <f>VLOOKUP(Lake!B335,'TRI Daily 2021-5'!U$391:V$756,2)</f>
        <v>33.071428571428569</v>
      </c>
      <c r="R335">
        <f t="shared" si="80"/>
        <v>39.056428571428569</v>
      </c>
      <c r="S335">
        <f t="shared" si="81"/>
        <v>26.456327040816383</v>
      </c>
      <c r="T335">
        <f>VLOOKUP(Lake!B335,'TRI Daily 2021-5'!W$391:X$756,2)</f>
        <v>32.571428571428569</v>
      </c>
      <c r="U335">
        <f t="shared" si="82"/>
        <v>38.71142857142857</v>
      </c>
      <c r="V335">
        <f t="shared" si="83"/>
        <v>30.12441632653066</v>
      </c>
    </row>
    <row r="336" spans="1:22" x14ac:dyDescent="0.45">
      <c r="A336" s="8">
        <v>44603.416666666664</v>
      </c>
      <c r="B336" s="2">
        <f t="shared" si="92"/>
        <v>42</v>
      </c>
      <c r="C336">
        <v>42.8</v>
      </c>
      <c r="D336">
        <v>42.8</v>
      </c>
      <c r="K336" s="4">
        <f t="shared" si="97"/>
        <v>46.369256970896622</v>
      </c>
      <c r="L336" s="4">
        <f t="shared" si="98"/>
        <v>12.739595324294148</v>
      </c>
      <c r="M336" s="4">
        <f t="shared" si="99"/>
        <v>45.857982990343466</v>
      </c>
      <c r="N336">
        <f t="shared" si="100"/>
        <v>9.3512599692299823</v>
      </c>
      <c r="P336">
        <f>VLOOKUP(Lake!B336,'TRI Daily 2021-5'!S$391:T$756,2)</f>
        <v>46.5</v>
      </c>
      <c r="Q336">
        <f>VLOOKUP(Lake!B336,'TRI Daily 2021-5'!U$391:V$756,2)</f>
        <v>38.071428571428569</v>
      </c>
      <c r="R336">
        <f t="shared" si="80"/>
        <v>44.056428571428569</v>
      </c>
      <c r="S336">
        <f t="shared" si="81"/>
        <v>1.5786127551020415</v>
      </c>
      <c r="T336">
        <f>VLOOKUP(Lake!B336,'TRI Daily 2021-5'!W$391:X$756,2)</f>
        <v>36.5</v>
      </c>
      <c r="U336">
        <f t="shared" si="82"/>
        <v>42.64</v>
      </c>
      <c r="V336">
        <f t="shared" si="83"/>
        <v>2.5599999999998908E-2</v>
      </c>
    </row>
    <row r="337" spans="1:22" x14ac:dyDescent="0.45">
      <c r="A337" s="8">
        <v>44603.458333333336</v>
      </c>
      <c r="B337" s="2">
        <f t="shared" si="92"/>
        <v>42</v>
      </c>
      <c r="C337">
        <v>43.5</v>
      </c>
      <c r="D337">
        <v>42.8</v>
      </c>
      <c r="K337" s="4">
        <f t="shared" si="97"/>
        <v>46.369256970896622</v>
      </c>
      <c r="L337" s="4">
        <f t="shared" si="98"/>
        <v>8.2326355650388567</v>
      </c>
      <c r="M337" s="4">
        <f t="shared" si="99"/>
        <v>45.857982990343466</v>
      </c>
      <c r="N337">
        <f t="shared" si="100"/>
        <v>9.3512599692299823</v>
      </c>
      <c r="P337">
        <f>VLOOKUP(Lake!B337,'TRI Daily 2021-5'!S$391:T$756,2)</f>
        <v>46.5</v>
      </c>
      <c r="Q337">
        <f>VLOOKUP(Lake!B337,'TRI Daily 2021-5'!U$391:V$756,2)</f>
        <v>38.071428571428569</v>
      </c>
      <c r="R337">
        <f t="shared" si="80"/>
        <v>44.056428571428569</v>
      </c>
      <c r="S337">
        <f t="shared" si="81"/>
        <v>0.30961275510203795</v>
      </c>
      <c r="T337">
        <f>VLOOKUP(Lake!B337,'TRI Daily 2021-5'!W$391:X$756,2)</f>
        <v>36.5</v>
      </c>
      <c r="U337">
        <f t="shared" si="82"/>
        <v>42.64</v>
      </c>
      <c r="V337">
        <f t="shared" si="83"/>
        <v>0.73959999999999904</v>
      </c>
    </row>
    <row r="338" spans="1:22" x14ac:dyDescent="0.45">
      <c r="A338" s="8">
        <v>44613.458333333336</v>
      </c>
      <c r="B338" s="2">
        <f t="shared" si="92"/>
        <v>52</v>
      </c>
      <c r="C338">
        <v>46.7</v>
      </c>
      <c r="D338">
        <v>44.2</v>
      </c>
      <c r="K338" s="4">
        <f t="shared" si="97"/>
        <v>47.52366609029788</v>
      </c>
      <c r="L338" s="4">
        <f t="shared" si="98"/>
        <v>0.67842582830659037</v>
      </c>
      <c r="M338" s="4">
        <f t="shared" si="99"/>
        <v>46.645770208366365</v>
      </c>
      <c r="N338">
        <f t="shared" si="100"/>
        <v>5.9817919121324374</v>
      </c>
      <c r="P338">
        <f>VLOOKUP(Lake!B338,'TRI Daily 2021-5'!S$391:T$756,2)</f>
        <v>46.5</v>
      </c>
      <c r="Q338">
        <f>VLOOKUP(Lake!B338,'TRI Daily 2021-5'!U$391:V$756,2)</f>
        <v>41.714285714285715</v>
      </c>
      <c r="R338">
        <f t="shared" si="80"/>
        <v>47.699285714285715</v>
      </c>
      <c r="S338">
        <f t="shared" si="81"/>
        <v>0.99857193877550543</v>
      </c>
      <c r="T338">
        <f>VLOOKUP(Lake!B338,'TRI Daily 2021-5'!W$391:X$756,2)</f>
        <v>41.238095238095241</v>
      </c>
      <c r="U338">
        <f t="shared" si="82"/>
        <v>47.378095238095241</v>
      </c>
      <c r="V338">
        <f t="shared" si="83"/>
        <v>0.45981315192743821</v>
      </c>
    </row>
    <row r="339" spans="1:22" x14ac:dyDescent="0.45">
      <c r="A339" s="8">
        <v>44621.541666666664</v>
      </c>
      <c r="B339" s="2">
        <f t="shared" si="92"/>
        <v>60</v>
      </c>
      <c r="C339">
        <v>50.1</v>
      </c>
      <c r="D339">
        <v>47.8</v>
      </c>
      <c r="K339" s="4">
        <f t="shared" si="97"/>
        <v>48.795729508701434</v>
      </c>
      <c r="L339" s="4">
        <f t="shared" si="98"/>
        <v>1.7011215144722054</v>
      </c>
      <c r="M339" s="4">
        <f t="shared" si="99"/>
        <v>47.580917147580166</v>
      </c>
      <c r="N339">
        <f t="shared" si="100"/>
        <v>4.7997296224409423E-2</v>
      </c>
      <c r="P339">
        <f>VLOOKUP(Lake!B339,'TRI Daily 2021-5'!S$391:T$756,2)</f>
        <v>44</v>
      </c>
      <c r="Q339">
        <f>VLOOKUP(Lake!B339,'TRI Daily 2021-5'!U$391:V$756,2)</f>
        <v>46.571428571428569</v>
      </c>
      <c r="R339">
        <f t="shared" si="80"/>
        <v>52.556428571428569</v>
      </c>
      <c r="S339">
        <f t="shared" si="81"/>
        <v>6.0340413265305921</v>
      </c>
      <c r="T339">
        <f>VLOOKUP(Lake!B339,'TRI Daily 2021-5'!W$391:X$756,2)</f>
        <v>44.476190476190474</v>
      </c>
      <c r="U339">
        <f t="shared" si="82"/>
        <v>50.616190476190475</v>
      </c>
      <c r="V339">
        <f t="shared" si="83"/>
        <v>0.26645260770974794</v>
      </c>
    </row>
    <row r="340" spans="1:22" x14ac:dyDescent="0.45">
      <c r="A340" s="8">
        <v>44623.458333333336</v>
      </c>
      <c r="B340" s="2">
        <f t="shared" si="92"/>
        <v>62</v>
      </c>
      <c r="C340">
        <v>52.1</v>
      </c>
      <c r="D340">
        <v>50.1</v>
      </c>
      <c r="K340" s="4">
        <f t="shared" si="97"/>
        <v>49.159200164875351</v>
      </c>
      <c r="L340" s="4">
        <f t="shared" si="98"/>
        <v>8.648303670269172</v>
      </c>
      <c r="M340" s="4">
        <f t="shared" si="99"/>
        <v>47.854909415579108</v>
      </c>
      <c r="N340">
        <f t="shared" si="100"/>
        <v>5.0404317322553478</v>
      </c>
      <c r="P340">
        <f>VLOOKUP(Lake!B340,'TRI Daily 2021-5'!S$391:T$756,2)</f>
        <v>56</v>
      </c>
      <c r="Q340">
        <f>VLOOKUP(Lake!B340,'TRI Daily 2021-5'!U$391:V$756,2)</f>
        <v>46.571428571428569</v>
      </c>
      <c r="R340">
        <f t="shared" si="80"/>
        <v>52.556428571428569</v>
      </c>
      <c r="S340">
        <f t="shared" si="81"/>
        <v>0.20832704081632286</v>
      </c>
      <c r="T340">
        <f>VLOOKUP(Lake!B340,'TRI Daily 2021-5'!W$391:X$756,2)</f>
        <v>45.61904761904762</v>
      </c>
      <c r="U340">
        <f t="shared" si="82"/>
        <v>51.759047619047621</v>
      </c>
      <c r="V340">
        <f t="shared" si="83"/>
        <v>0.11624852607709717</v>
      </c>
    </row>
    <row r="341" spans="1:22" x14ac:dyDescent="0.45">
      <c r="A341" s="8">
        <v>44631.625</v>
      </c>
      <c r="B341" s="2">
        <f t="shared" si="92"/>
        <v>70</v>
      </c>
      <c r="C341">
        <v>54.6</v>
      </c>
      <c r="D341">
        <v>51.4</v>
      </c>
      <c r="K341" s="4">
        <f t="shared" si="97"/>
        <v>50.781992229169866</v>
      </c>
      <c r="L341" s="4">
        <f t="shared" si="98"/>
        <v>14.577183338119299</v>
      </c>
      <c r="M341" s="4">
        <f t="shared" si="99"/>
        <v>49.101968950975753</v>
      </c>
      <c r="N341">
        <f t="shared" si="100"/>
        <v>5.2809467022794765</v>
      </c>
      <c r="P341">
        <f>VLOOKUP(Lake!B341,'TRI Daily 2021-5'!S$391:T$756,2)</f>
        <v>50</v>
      </c>
      <c r="Q341">
        <f>VLOOKUP(Lake!B341,'TRI Daily 2021-5'!U$391:V$756,2)</f>
        <v>50.428571428571431</v>
      </c>
      <c r="R341">
        <f t="shared" si="80"/>
        <v>56.41357142857143</v>
      </c>
      <c r="S341">
        <f t="shared" si="81"/>
        <v>3.2890413265306124</v>
      </c>
      <c r="T341">
        <f>VLOOKUP(Lake!B341,'TRI Daily 2021-5'!W$391:X$756,2)</f>
        <v>49.785714285714285</v>
      </c>
      <c r="U341">
        <f t="shared" si="82"/>
        <v>55.925714285714285</v>
      </c>
      <c r="V341">
        <f t="shared" si="83"/>
        <v>1.7575183673469339</v>
      </c>
    </row>
    <row r="342" spans="1:22" x14ac:dyDescent="0.45">
      <c r="A342" s="8">
        <v>44634.541666666664</v>
      </c>
      <c r="B342" s="2">
        <f t="shared" si="92"/>
        <v>73</v>
      </c>
      <c r="C342">
        <v>52.1</v>
      </c>
      <c r="D342">
        <v>49.1</v>
      </c>
      <c r="K342" s="4">
        <f t="shared" si="97"/>
        <v>51.455895154368179</v>
      </c>
      <c r="L342" s="4">
        <f t="shared" si="98"/>
        <v>0.41487105216639425</v>
      </c>
      <c r="M342" s="4">
        <f t="shared" si="99"/>
        <v>49.628619084350376</v>
      </c>
      <c r="N342">
        <f t="shared" si="100"/>
        <v>0.27943813633942849</v>
      </c>
      <c r="P342">
        <f>VLOOKUP(Lake!B342,'TRI Daily 2021-5'!S$391:T$756,2)</f>
        <v>45.5</v>
      </c>
      <c r="Q342">
        <f>VLOOKUP(Lake!B342,'TRI Daily 2021-5'!U$391:V$756,2)</f>
        <v>49.928571428571431</v>
      </c>
      <c r="R342">
        <f t="shared" si="80"/>
        <v>55.91357142857143</v>
      </c>
      <c r="S342">
        <f t="shared" si="81"/>
        <v>14.543327040816326</v>
      </c>
      <c r="T342">
        <f>VLOOKUP(Lake!B342,'TRI Daily 2021-5'!W$391:X$756,2)</f>
        <v>49.5</v>
      </c>
      <c r="U342">
        <f t="shared" si="82"/>
        <v>55.64</v>
      </c>
      <c r="V342">
        <f t="shared" si="83"/>
        <v>12.531599999999994</v>
      </c>
    </row>
    <row r="343" spans="1:22" x14ac:dyDescent="0.45">
      <c r="A343" s="8">
        <v>44644.5</v>
      </c>
      <c r="B343" s="2">
        <f t="shared" si="92"/>
        <v>83</v>
      </c>
      <c r="C343">
        <v>56.4</v>
      </c>
      <c r="D343">
        <v>55.4</v>
      </c>
      <c r="K343" s="4">
        <f t="shared" si="97"/>
        <v>53.929209090469861</v>
      </c>
      <c r="L343" s="4">
        <f t="shared" si="98"/>
        <v>6.1048077186167635</v>
      </c>
      <c r="M343" s="4">
        <f t="shared" si="99"/>
        <v>51.592693332731315</v>
      </c>
      <c r="N343">
        <f t="shared" si="100"/>
        <v>14.49558405862857</v>
      </c>
      <c r="P343">
        <f>VLOOKUP(Lake!B343,'TRI Daily 2021-5'!S$391:T$756,2)</f>
        <v>53.5</v>
      </c>
      <c r="Q343">
        <f>VLOOKUP(Lake!B343,'TRI Daily 2021-5'!U$391:V$756,2)</f>
        <v>50.571428571428569</v>
      </c>
      <c r="R343">
        <f t="shared" si="80"/>
        <v>56.556428571428569</v>
      </c>
      <c r="S343">
        <f t="shared" si="81"/>
        <v>2.4469897959183307E-2</v>
      </c>
      <c r="T343">
        <f>VLOOKUP(Lake!B343,'TRI Daily 2021-5'!W$391:X$756,2)</f>
        <v>52.166666666666664</v>
      </c>
      <c r="U343">
        <f t="shared" si="82"/>
        <v>58.306666666666665</v>
      </c>
      <c r="V343">
        <f t="shared" si="83"/>
        <v>3.6353777777777765</v>
      </c>
    </row>
    <row r="344" spans="1:22" x14ac:dyDescent="0.45">
      <c r="A344" s="8">
        <v>44647.583333333336</v>
      </c>
      <c r="B344" s="2">
        <f t="shared" si="92"/>
        <v>86</v>
      </c>
      <c r="C344">
        <v>53</v>
      </c>
      <c r="D344">
        <v>51.9</v>
      </c>
      <c r="K344" s="4">
        <f t="shared" si="97"/>
        <v>54.731672856419031</v>
      </c>
      <c r="L344" s="4">
        <f t="shared" si="98"/>
        <v>2.998690881658447</v>
      </c>
      <c r="M344" s="4">
        <f t="shared" si="99"/>
        <v>52.238435331598694</v>
      </c>
      <c r="N344">
        <f t="shared" si="100"/>
        <v>0.11453847367431909</v>
      </c>
      <c r="P344">
        <f>VLOOKUP(Lake!B344,'TRI Daily 2021-5'!S$391:T$756,2)</f>
        <v>40.5</v>
      </c>
      <c r="Q344">
        <f>VLOOKUP(Lake!B344,'TRI Daily 2021-5'!U$391:V$756,2)</f>
        <v>51.464285714285715</v>
      </c>
      <c r="R344">
        <f t="shared" si="80"/>
        <v>57.449285714285715</v>
      </c>
      <c r="S344">
        <f t="shared" si="81"/>
        <v>19.796143367346943</v>
      </c>
      <c r="T344">
        <f>VLOOKUP(Lake!B344,'TRI Daily 2021-5'!W$391:X$756,2)</f>
        <v>49.785714285714285</v>
      </c>
      <c r="U344">
        <f t="shared" si="82"/>
        <v>55.925714285714285</v>
      </c>
      <c r="V344">
        <f t="shared" si="83"/>
        <v>8.5598040816326506</v>
      </c>
    </row>
    <row r="345" spans="1:22" x14ac:dyDescent="0.45">
      <c r="A345" s="8">
        <v>44652.541666666664</v>
      </c>
      <c r="B345" s="2">
        <f t="shared" si="92"/>
        <v>91</v>
      </c>
      <c r="C345">
        <v>53</v>
      </c>
      <c r="D345">
        <v>53</v>
      </c>
      <c r="K345" s="4">
        <f t="shared" si="97"/>
        <v>56.121758686261678</v>
      </c>
      <c r="L345" s="4">
        <f t="shared" si="98"/>
        <v>9.7453772952502398</v>
      </c>
      <c r="M345" s="4">
        <f t="shared" si="99"/>
        <v>53.365115744816194</v>
      </c>
      <c r="N345">
        <f t="shared" si="100"/>
        <v>0.13330950711268402</v>
      </c>
      <c r="P345">
        <f>VLOOKUP(Lake!B345,'TRI Daily 2021-5'!S$391:T$756,2)</f>
        <v>44</v>
      </c>
      <c r="Q345">
        <f>VLOOKUP(Lake!B345,'TRI Daily 2021-5'!U$391:V$756,2)</f>
        <v>50.892857142857146</v>
      </c>
      <c r="R345">
        <f t="shared" si="80"/>
        <v>56.877857142857145</v>
      </c>
      <c r="S345">
        <f t="shared" si="81"/>
        <v>15.037776020408183</v>
      </c>
      <c r="T345">
        <f>VLOOKUP(Lake!B345,'TRI Daily 2021-5'!W$391:X$756,2)</f>
        <v>49.238095238095241</v>
      </c>
      <c r="U345">
        <f t="shared" si="82"/>
        <v>55.378095238095241</v>
      </c>
      <c r="V345">
        <f t="shared" si="83"/>
        <v>5.6553369614512627</v>
      </c>
    </row>
    <row r="346" spans="1:22" x14ac:dyDescent="0.45">
      <c r="A346" s="8">
        <v>44653.5</v>
      </c>
      <c r="B346" s="2">
        <f t="shared" si="92"/>
        <v>92</v>
      </c>
      <c r="C346">
        <v>54.3</v>
      </c>
      <c r="D346">
        <v>52.1</v>
      </c>
      <c r="K346" s="4">
        <f t="shared" ref="K346" si="101">IF(B346&gt;0,$Q$3+$Q$4*SIN((B346-$Q$5)/365*2*PI()),0)</f>
        <v>56.406934729895241</v>
      </c>
      <c r="L346" s="4">
        <f t="shared" ref="L346" si="102">(C346-K346)^2</f>
        <v>4.4391739560387435</v>
      </c>
      <c r="M346" s="4">
        <f t="shared" ref="M346" si="103">$AJ$3+$AJ$4*SIN((B346-$AJ$5)/365*2*PI())</f>
        <v>53.597420705971366</v>
      </c>
      <c r="N346">
        <f t="shared" ref="N346" si="104">IF(B346&gt;0,(D346-M346)^2,0)</f>
        <v>2.2422687706717808</v>
      </c>
      <c r="P346">
        <f>VLOOKUP(Lake!B346,'TRI Daily 2021-5'!S$391:T$756,2)</f>
        <v>49.5</v>
      </c>
      <c r="Q346">
        <f>VLOOKUP(Lake!B346,'TRI Daily 2021-5'!U$391:V$756,2)</f>
        <v>50.5</v>
      </c>
      <c r="R346">
        <f t="shared" si="80"/>
        <v>56.484999999999999</v>
      </c>
      <c r="S346">
        <f t="shared" si="81"/>
        <v>4.7742250000000102</v>
      </c>
      <c r="T346">
        <f>VLOOKUP(Lake!B346,'TRI Daily 2021-5'!W$391:X$756,2)</f>
        <v>49.88095238095238</v>
      </c>
      <c r="U346">
        <f t="shared" si="82"/>
        <v>56.02095238095238</v>
      </c>
      <c r="V346">
        <f t="shared" si="83"/>
        <v>2.9616770975056759</v>
      </c>
    </row>
    <row r="347" spans="1:22" x14ac:dyDescent="0.45">
      <c r="A347" s="8">
        <v>44666.458333333336</v>
      </c>
      <c r="B347" s="2">
        <f t="shared" si="92"/>
        <v>105</v>
      </c>
      <c r="C347">
        <v>57.2</v>
      </c>
      <c r="D347">
        <v>56.6</v>
      </c>
      <c r="K347" s="4">
        <f t="shared" ref="K347:K354" si="105">IF(B347&gt;0,$Q$3+$Q$4*SIN((B347-$Q$5)/365*2*PI()),0)</f>
        <v>60.282010412478257</v>
      </c>
      <c r="L347" s="4">
        <f t="shared" ref="L347:L354" si="106">(C347-K347)^2</f>
        <v>9.4987881826243807</v>
      </c>
      <c r="M347" s="4">
        <f t="shared" ref="M347:M354" si="107">$AJ$3+$AJ$4*SIN((B347-$AJ$5)/365*2*PI())</f>
        <v>56.788431969848702</v>
      </c>
      <c r="N347">
        <f t="shared" ref="N347:N354" si="108">IF(B347&gt;0,(D347-M347)^2,0)</f>
        <v>3.5506607261061564E-2</v>
      </c>
      <c r="P347">
        <f>VLOOKUP(Lake!B347,'TRI Daily 2021-5'!S$391:T$756,2)</f>
        <v>49.5</v>
      </c>
      <c r="Q347">
        <f>VLOOKUP(Lake!B347,'TRI Daily 2021-5'!U$391:V$756,2)</f>
        <v>50.321428571428569</v>
      </c>
      <c r="R347">
        <f t="shared" si="80"/>
        <v>56.306428571428569</v>
      </c>
      <c r="S347">
        <f t="shared" si="81"/>
        <v>0.79846989795919343</v>
      </c>
      <c r="T347">
        <f>VLOOKUP(Lake!B347,'TRI Daily 2021-5'!W$391:X$756,2)</f>
        <v>49.428571428571431</v>
      </c>
      <c r="U347">
        <f t="shared" si="82"/>
        <v>55.568571428571431</v>
      </c>
      <c r="V347">
        <f t="shared" si="83"/>
        <v>2.6615591836734702</v>
      </c>
    </row>
    <row r="348" spans="1:22" x14ac:dyDescent="0.45">
      <c r="A348" s="8">
        <v>44674.833333333336</v>
      </c>
      <c r="B348" s="2">
        <f t="shared" si="92"/>
        <v>113</v>
      </c>
      <c r="C348">
        <v>67.400000000000006</v>
      </c>
      <c r="D348">
        <v>59.9</v>
      </c>
      <c r="K348" s="4">
        <f t="shared" si="105"/>
        <v>62.766670740325949</v>
      </c>
      <c r="L348" s="4">
        <f t="shared" si="106"/>
        <v>21.467740028551738</v>
      </c>
      <c r="M348" s="4">
        <f t="shared" si="107"/>
        <v>58.864711432839897</v>
      </c>
      <c r="N348">
        <f t="shared" si="108"/>
        <v>1.071822417292416</v>
      </c>
      <c r="P348">
        <f>VLOOKUP(Lake!B348,'TRI Daily 2021-5'!S$391:T$756,2)</f>
        <v>67.5</v>
      </c>
      <c r="Q348">
        <f>VLOOKUP(Lake!B348,'TRI Daily 2021-5'!U$391:V$756,2)</f>
        <v>50.357142857142854</v>
      </c>
      <c r="R348">
        <f t="shared" si="80"/>
        <v>56.342142857142854</v>
      </c>
      <c r="S348">
        <f t="shared" si="81"/>
        <v>122.27620459183694</v>
      </c>
      <c r="T348">
        <f>VLOOKUP(Lake!B348,'TRI Daily 2021-5'!W$391:X$756,2)</f>
        <v>52.285714285714285</v>
      </c>
      <c r="U348">
        <f t="shared" si="82"/>
        <v>58.425714285714285</v>
      </c>
      <c r="V348">
        <f t="shared" si="83"/>
        <v>80.537804081632757</v>
      </c>
    </row>
    <row r="349" spans="1:22" x14ac:dyDescent="0.45">
      <c r="A349" s="8">
        <v>44675.375</v>
      </c>
      <c r="B349" s="2">
        <f t="shared" si="92"/>
        <v>114</v>
      </c>
      <c r="C349">
        <v>63.6</v>
      </c>
      <c r="D349">
        <v>62.6</v>
      </c>
      <c r="K349" s="4">
        <f t="shared" si="105"/>
        <v>63.079601571508285</v>
      </c>
      <c r="L349" s="4">
        <f t="shared" si="106"/>
        <v>0.2708145243766486</v>
      </c>
      <c r="M349" s="4">
        <f t="shared" si="107"/>
        <v>59.127773384749524</v>
      </c>
      <c r="N349">
        <f t="shared" si="108"/>
        <v>12.056357667653787</v>
      </c>
      <c r="P349">
        <f>VLOOKUP(Lake!B349,'TRI Daily 2021-5'!S$391:T$756,2)</f>
        <v>53.5</v>
      </c>
      <c r="Q349">
        <f>VLOOKUP(Lake!B349,'TRI Daily 2021-5'!U$391:V$756,2)</f>
        <v>50.571428571428569</v>
      </c>
      <c r="R349">
        <f t="shared" si="80"/>
        <v>56.556428571428569</v>
      </c>
      <c r="S349">
        <f t="shared" si="81"/>
        <v>49.61189846938781</v>
      </c>
      <c r="T349">
        <f>VLOOKUP(Lake!B349,'TRI Daily 2021-5'!W$391:X$756,2)</f>
        <v>52.166666666666664</v>
      </c>
      <c r="U349">
        <f t="shared" si="82"/>
        <v>58.306666666666665</v>
      </c>
      <c r="V349">
        <f t="shared" si="83"/>
        <v>28.019377777777812</v>
      </c>
    </row>
    <row r="350" spans="1:22" x14ac:dyDescent="0.45">
      <c r="A350" s="8">
        <v>44675.791666666664</v>
      </c>
      <c r="B350" s="2">
        <f t="shared" si="92"/>
        <v>114</v>
      </c>
      <c r="C350">
        <v>68.5</v>
      </c>
      <c r="D350">
        <v>58.5</v>
      </c>
      <c r="K350" s="4">
        <f t="shared" si="105"/>
        <v>63.079601571508285</v>
      </c>
      <c r="L350" s="4">
        <f t="shared" si="106"/>
        <v>29.380719123595458</v>
      </c>
      <c r="M350" s="4">
        <f t="shared" si="107"/>
        <v>59.127773384749524</v>
      </c>
      <c r="N350">
        <f t="shared" si="108"/>
        <v>0.39409942259987407</v>
      </c>
      <c r="P350">
        <f>VLOOKUP(Lake!B350,'TRI Daily 2021-5'!S$391:T$756,2)</f>
        <v>53.5</v>
      </c>
      <c r="Q350">
        <f>VLOOKUP(Lake!B350,'TRI Daily 2021-5'!U$391:V$756,2)</f>
        <v>50.571428571428569</v>
      </c>
      <c r="R350">
        <f t="shared" si="80"/>
        <v>56.556428571428569</v>
      </c>
      <c r="S350">
        <f t="shared" si="81"/>
        <v>142.64889846938783</v>
      </c>
      <c r="T350">
        <f>VLOOKUP(Lake!B350,'TRI Daily 2021-5'!W$391:X$756,2)</f>
        <v>52.166666666666664</v>
      </c>
      <c r="U350">
        <f t="shared" si="82"/>
        <v>58.306666666666665</v>
      </c>
      <c r="V350">
        <f t="shared" si="83"/>
        <v>103.90404444444448</v>
      </c>
    </row>
    <row r="351" spans="1:22" x14ac:dyDescent="0.45">
      <c r="A351" s="8">
        <v>44684.625</v>
      </c>
      <c r="B351" s="2">
        <f t="shared" si="92"/>
        <v>123</v>
      </c>
      <c r="C351">
        <v>74.099999999999994</v>
      </c>
      <c r="D351">
        <v>64.2</v>
      </c>
      <c r="K351" s="4">
        <f t="shared" si="105"/>
        <v>65.894449636205096</v>
      </c>
      <c r="L351" s="4">
        <f t="shared" si="106"/>
        <v>67.331056772774602</v>
      </c>
      <c r="M351" s="4">
        <f t="shared" si="107"/>
        <v>61.509567901031446</v>
      </c>
      <c r="N351">
        <f t="shared" si="108"/>
        <v>7.2384248791603572</v>
      </c>
      <c r="P351">
        <f>VLOOKUP(Lake!B351,'TRI Daily 2021-5'!S$391:T$756,2)</f>
        <v>65.5</v>
      </c>
      <c r="Q351">
        <f>VLOOKUP(Lake!B351,'TRI Daily 2021-5'!U$391:V$756,2)</f>
        <v>53.25</v>
      </c>
      <c r="R351">
        <f t="shared" si="80"/>
        <v>59.234999999999999</v>
      </c>
      <c r="S351">
        <f t="shared" si="81"/>
        <v>220.96822499999985</v>
      </c>
      <c r="T351">
        <f>VLOOKUP(Lake!B351,'TRI Daily 2021-5'!W$391:X$756,2)</f>
        <v>51.714285714285715</v>
      </c>
      <c r="U351">
        <f t="shared" si="82"/>
        <v>57.854285714285716</v>
      </c>
      <c r="V351">
        <f t="shared" si="83"/>
        <v>263.92323265306101</v>
      </c>
    </row>
    <row r="352" spans="1:22" x14ac:dyDescent="0.45">
      <c r="A352" s="8">
        <v>44686.583333333336</v>
      </c>
      <c r="B352" s="2">
        <f t="shared" si="92"/>
        <v>125</v>
      </c>
      <c r="C352">
        <v>75.2</v>
      </c>
      <c r="D352">
        <v>69.599999999999994</v>
      </c>
      <c r="K352" s="4">
        <f t="shared" si="105"/>
        <v>66.515519677168001</v>
      </c>
      <c r="L352" s="4">
        <f t="shared" si="106"/>
        <v>75.420198477656228</v>
      </c>
      <c r="M352" s="4">
        <f t="shared" si="107"/>
        <v>62.03888406338865</v>
      </c>
      <c r="N352">
        <f t="shared" si="108"/>
        <v>57.17047420687804</v>
      </c>
      <c r="P352">
        <f>VLOOKUP(Lake!B352,'TRI Daily 2021-5'!S$391:T$756,2)</f>
        <v>70</v>
      </c>
      <c r="Q352">
        <f>VLOOKUP(Lake!B352,'TRI Daily 2021-5'!U$391:V$756,2)</f>
        <v>55.964285714285715</v>
      </c>
      <c r="R352">
        <f t="shared" si="80"/>
        <v>61.949285714285715</v>
      </c>
      <c r="S352">
        <f t="shared" si="81"/>
        <v>175.58142908163271</v>
      </c>
      <c r="T352">
        <f>VLOOKUP(Lake!B352,'TRI Daily 2021-5'!W$391:X$756,2)</f>
        <v>54.666666666666664</v>
      </c>
      <c r="U352">
        <f t="shared" si="82"/>
        <v>60.806666666666665</v>
      </c>
      <c r="V352">
        <f t="shared" si="83"/>
        <v>207.16804444444458</v>
      </c>
    </row>
    <row r="353" spans="1:22" x14ac:dyDescent="0.45">
      <c r="A353" s="8">
        <v>44691.5</v>
      </c>
      <c r="B353" s="2">
        <f t="shared" si="92"/>
        <v>130</v>
      </c>
      <c r="C353">
        <v>73</v>
      </c>
      <c r="D353">
        <v>66.900000000000006</v>
      </c>
      <c r="K353" s="4">
        <f t="shared" si="105"/>
        <v>68.05251354992545</v>
      </c>
      <c r="L353" s="4">
        <f t="shared" si="106"/>
        <v>24.477622173671268</v>
      </c>
      <c r="M353" s="4">
        <f t="shared" si="107"/>
        <v>63.354900880996667</v>
      </c>
      <c r="N353">
        <f t="shared" si="108"/>
        <v>12.567727763558251</v>
      </c>
      <c r="P353">
        <f>VLOOKUP(Lake!B353,'TRI Daily 2021-5'!S$391:T$756,2)</f>
        <v>61</v>
      </c>
      <c r="Q353">
        <f>VLOOKUP(Lake!B353,'TRI Daily 2021-5'!U$391:V$756,2)</f>
        <v>58.857142857142854</v>
      </c>
      <c r="R353">
        <f t="shared" si="80"/>
        <v>64.842142857142861</v>
      </c>
      <c r="S353">
        <f t="shared" si="81"/>
        <v>66.550633163265246</v>
      </c>
      <c r="T353">
        <f>VLOOKUP(Lake!B353,'TRI Daily 2021-5'!W$391:X$756,2)</f>
        <v>56.857142857142854</v>
      </c>
      <c r="U353">
        <f t="shared" si="82"/>
        <v>62.997142857142855</v>
      </c>
      <c r="V353">
        <f t="shared" si="83"/>
        <v>100.05715102040821</v>
      </c>
    </row>
    <row r="354" spans="1:22" x14ac:dyDescent="0.45">
      <c r="A354" s="8">
        <v>44698.291666666664</v>
      </c>
      <c r="B354" s="2">
        <f t="shared" si="92"/>
        <v>137</v>
      </c>
      <c r="C354">
        <v>71.400000000000006</v>
      </c>
      <c r="D354">
        <v>71.400000000000006</v>
      </c>
      <c r="K354" s="4">
        <f t="shared" si="105"/>
        <v>70.148905151640335</v>
      </c>
      <c r="L354" s="4">
        <f t="shared" si="106"/>
        <v>1.5652383195921074</v>
      </c>
      <c r="M354" s="4">
        <f t="shared" si="107"/>
        <v>65.164631525708202</v>
      </c>
      <c r="N354">
        <f t="shared" si="108"/>
        <v>38.879820010192091</v>
      </c>
      <c r="P354">
        <f>VLOOKUP(Lake!B354,'TRI Daily 2021-5'!S$391:T$756,2)</f>
        <v>66.5</v>
      </c>
      <c r="Q354">
        <f>VLOOKUP(Lake!B354,'TRI Daily 2021-5'!U$391:V$756,2)</f>
        <v>65.392857142857139</v>
      </c>
      <c r="R354">
        <f t="shared" si="80"/>
        <v>71.377857142857138</v>
      </c>
      <c r="S354">
        <f t="shared" si="81"/>
        <v>4.9030612244943636E-4</v>
      </c>
      <c r="T354">
        <f>VLOOKUP(Lake!B354,'TRI Daily 2021-5'!W$391:X$756,2)</f>
        <v>61.476190476190474</v>
      </c>
      <c r="U354">
        <f t="shared" si="82"/>
        <v>67.616190476190468</v>
      </c>
      <c r="V354">
        <f t="shared" si="83"/>
        <v>14.317214512471761</v>
      </c>
    </row>
    <row r="355" spans="1:22" x14ac:dyDescent="0.45">
      <c r="A355" s="8">
        <v>44698.770833333336</v>
      </c>
      <c r="B355" s="2">
        <f t="shared" si="92"/>
        <v>137</v>
      </c>
      <c r="C355">
        <v>75.7</v>
      </c>
      <c r="D355">
        <v>69</v>
      </c>
      <c r="K355" s="4">
        <f t="shared" ref="K355:K362" si="109">IF(B355&gt;0,$Q$3+$Q$4*SIN((B355-$Q$5)/365*2*PI()),0)</f>
        <v>70.148905151640335</v>
      </c>
      <c r="L355" s="4">
        <f t="shared" ref="L355:L362" si="110">(C355-K355)^2</f>
        <v>30.814654015485242</v>
      </c>
      <c r="M355" s="4">
        <f t="shared" ref="M355:M362" si="111">$AJ$3+$AJ$4*SIN((B355-$AJ$5)/365*2*PI())</f>
        <v>65.164631525708202</v>
      </c>
      <c r="N355">
        <f t="shared" ref="N355:N362" si="112">IF(B355&gt;0,(D355-M355)^2,0)</f>
        <v>14.710051333591393</v>
      </c>
      <c r="P355">
        <f>VLOOKUP(Lake!B355,'TRI Daily 2021-5'!S$391:T$756,2)</f>
        <v>66.5</v>
      </c>
      <c r="Q355">
        <f>VLOOKUP(Lake!B355,'TRI Daily 2021-5'!U$391:V$756,2)</f>
        <v>65.392857142857139</v>
      </c>
      <c r="R355">
        <f t="shared" si="80"/>
        <v>71.377857142857138</v>
      </c>
      <c r="S355">
        <f t="shared" si="81"/>
        <v>18.680918877551086</v>
      </c>
      <c r="T355">
        <f>VLOOKUP(Lake!B355,'TRI Daily 2021-5'!W$391:X$756,2)</f>
        <v>61.476190476190474</v>
      </c>
      <c r="U355">
        <f t="shared" si="82"/>
        <v>67.616190476190468</v>
      </c>
      <c r="V355">
        <f t="shared" si="83"/>
        <v>65.347976417233738</v>
      </c>
    </row>
    <row r="356" spans="1:22" x14ac:dyDescent="0.45">
      <c r="A356" s="8">
        <v>44701.833333333336</v>
      </c>
      <c r="B356" s="2">
        <f t="shared" si="92"/>
        <v>140</v>
      </c>
      <c r="C356">
        <v>78</v>
      </c>
      <c r="D356">
        <v>68.5</v>
      </c>
      <c r="K356" s="4">
        <f t="shared" si="109"/>
        <v>71.020902660480743</v>
      </c>
      <c r="L356" s="4">
        <f t="shared" si="110"/>
        <v>48.707799674484768</v>
      </c>
      <c r="M356" s="4">
        <f t="shared" si="111"/>
        <v>65.922800069466405</v>
      </c>
      <c r="N356">
        <f t="shared" si="112"/>
        <v>6.6419594819423686</v>
      </c>
      <c r="P356">
        <f>VLOOKUP(Lake!B356,'TRI Daily 2021-5'!S$391:T$756,2)</f>
        <v>73.5</v>
      </c>
      <c r="Q356">
        <f>VLOOKUP(Lake!B356,'TRI Daily 2021-5'!U$391:V$756,2)</f>
        <v>65.392857142857139</v>
      </c>
      <c r="R356">
        <f t="shared" si="80"/>
        <v>71.377857142857138</v>
      </c>
      <c r="S356">
        <f t="shared" si="81"/>
        <v>43.852776020408221</v>
      </c>
      <c r="T356">
        <f>VLOOKUP(Lake!B356,'TRI Daily 2021-5'!W$391:X$756,2)</f>
        <v>65.261904761904759</v>
      </c>
      <c r="U356">
        <f t="shared" si="82"/>
        <v>71.40190476190476</v>
      </c>
      <c r="V356">
        <f t="shared" si="83"/>
        <v>43.534860770975087</v>
      </c>
    </row>
    <row r="357" spans="1:22" x14ac:dyDescent="0.45">
      <c r="A357" s="8">
        <v>44701.895833333336</v>
      </c>
      <c r="B357" s="2">
        <f t="shared" si="92"/>
        <v>140</v>
      </c>
      <c r="C357">
        <v>77</v>
      </c>
      <c r="D357">
        <v>70.5</v>
      </c>
      <c r="K357" s="4">
        <f t="shared" si="109"/>
        <v>71.020902660480743</v>
      </c>
      <c r="L357" s="4">
        <f t="shared" si="110"/>
        <v>35.749604995446255</v>
      </c>
      <c r="M357" s="4">
        <f t="shared" si="111"/>
        <v>65.922800069466405</v>
      </c>
      <c r="N357">
        <f t="shared" si="112"/>
        <v>20.95075920407675</v>
      </c>
      <c r="P357">
        <f>VLOOKUP(Lake!B357,'TRI Daily 2021-5'!S$391:T$756,2)</f>
        <v>73.5</v>
      </c>
      <c r="Q357">
        <f>VLOOKUP(Lake!B357,'TRI Daily 2021-5'!U$391:V$756,2)</f>
        <v>65.392857142857139</v>
      </c>
      <c r="R357">
        <f t="shared" si="80"/>
        <v>71.377857142857138</v>
      </c>
      <c r="S357">
        <f t="shared" si="81"/>
        <v>31.608490306122501</v>
      </c>
      <c r="T357">
        <f>VLOOKUP(Lake!B357,'TRI Daily 2021-5'!W$391:X$756,2)</f>
        <v>65.261904761904759</v>
      </c>
      <c r="U357">
        <f t="shared" si="82"/>
        <v>71.40190476190476</v>
      </c>
      <c r="V357">
        <f t="shared" si="83"/>
        <v>31.338670294784606</v>
      </c>
    </row>
    <row r="358" spans="1:22" x14ac:dyDescent="0.45">
      <c r="A358" s="8">
        <v>44711.8125</v>
      </c>
      <c r="B358" s="2">
        <f t="shared" si="92"/>
        <v>150</v>
      </c>
      <c r="C358">
        <v>76.599999999999994</v>
      </c>
      <c r="D358">
        <v>66.599999999999994</v>
      </c>
      <c r="K358" s="4">
        <f t="shared" si="109"/>
        <v>73.775843430142473</v>
      </c>
      <c r="L358" s="4">
        <f t="shared" si="110"/>
        <v>7.9758603310694021</v>
      </c>
      <c r="M358" s="4">
        <f t="shared" si="111"/>
        <v>68.342226360311415</v>
      </c>
      <c r="N358">
        <f t="shared" si="112"/>
        <v>3.0353526905639789</v>
      </c>
      <c r="P358">
        <f>VLOOKUP(Lake!B358,'TRI Daily 2021-5'!S$391:T$756,2)</f>
        <v>70</v>
      </c>
      <c r="Q358">
        <f>VLOOKUP(Lake!B358,'TRI Daily 2021-5'!U$391:V$756,2)</f>
        <v>68.928571428571431</v>
      </c>
      <c r="R358">
        <f t="shared" si="80"/>
        <v>74.91357142857143</v>
      </c>
      <c r="S358">
        <f t="shared" si="81"/>
        <v>2.8440413265305882</v>
      </c>
      <c r="T358">
        <f>VLOOKUP(Lake!B358,'TRI Daily 2021-5'!W$391:X$756,2)</f>
        <v>67.928571428571431</v>
      </c>
      <c r="U358">
        <f t="shared" si="82"/>
        <v>74.068571428571431</v>
      </c>
      <c r="V358">
        <f t="shared" si="83"/>
        <v>6.4081306122448556</v>
      </c>
    </row>
    <row r="359" spans="1:22" x14ac:dyDescent="0.45">
      <c r="A359" s="8">
        <v>44714.416666666664</v>
      </c>
      <c r="B359" s="2">
        <f t="shared" si="92"/>
        <v>153</v>
      </c>
      <c r="C359">
        <v>77</v>
      </c>
      <c r="D359">
        <v>65.400000000000006</v>
      </c>
      <c r="K359" s="4">
        <f t="shared" si="109"/>
        <v>74.548320862005895</v>
      </c>
      <c r="L359" s="4">
        <f t="shared" si="110"/>
        <v>6.0107305956755201</v>
      </c>
      <c r="M359" s="4">
        <f t="shared" si="111"/>
        <v>69.028257978672528</v>
      </c>
      <c r="N359">
        <f t="shared" si="112"/>
        <v>13.164255959800817</v>
      </c>
      <c r="P359">
        <f>VLOOKUP(Lake!B359,'TRI Daily 2021-5'!S$391:T$756,2)</f>
        <v>75</v>
      </c>
      <c r="Q359">
        <f>VLOOKUP(Lake!B359,'TRI Daily 2021-5'!U$391:V$756,2)</f>
        <v>70.75</v>
      </c>
      <c r="R359">
        <f t="shared" si="80"/>
        <v>76.734999999999999</v>
      </c>
      <c r="S359">
        <f t="shared" si="81"/>
        <v>7.0225000000000301E-2</v>
      </c>
      <c r="T359">
        <f>VLOOKUP(Lake!B359,'TRI Daily 2021-5'!W$391:X$756,2)</f>
        <v>69.476190476190482</v>
      </c>
      <c r="U359">
        <f t="shared" si="82"/>
        <v>75.616190476190482</v>
      </c>
      <c r="V359">
        <f t="shared" si="83"/>
        <v>1.9149287981859244</v>
      </c>
    </row>
    <row r="360" spans="1:22" x14ac:dyDescent="0.45">
      <c r="A360" s="8">
        <v>44717.833333333336</v>
      </c>
      <c r="B360" s="2">
        <f t="shared" si="92"/>
        <v>156</v>
      </c>
      <c r="C360">
        <v>75.2</v>
      </c>
      <c r="D360">
        <v>69.599999999999994</v>
      </c>
      <c r="K360" s="4">
        <f t="shared" si="109"/>
        <v>75.292139321270383</v>
      </c>
      <c r="L360" s="4">
        <f t="shared" si="110"/>
        <v>8.4896545241663901E-3</v>
      </c>
      <c r="M360" s="4">
        <f t="shared" si="111"/>
        <v>69.692616674753197</v>
      </c>
      <c r="N360">
        <f t="shared" si="112"/>
        <v>8.577848442340448E-3</v>
      </c>
      <c r="P360">
        <f>VLOOKUP(Lake!B360,'TRI Daily 2021-5'!S$391:T$756,2)</f>
        <v>66.5</v>
      </c>
      <c r="Q360">
        <f>VLOOKUP(Lake!B360,'TRI Daily 2021-5'!U$391:V$756,2)</f>
        <v>69.785714285714292</v>
      </c>
      <c r="R360">
        <f t="shared" ref="R360:R423" si="113">Q360+$R$289</f>
        <v>75.770714285714291</v>
      </c>
      <c r="S360">
        <f t="shared" ref="S360:S423" si="114">(R360-C360)^2</f>
        <v>0.32571479591837038</v>
      </c>
      <c r="T360">
        <f>VLOOKUP(Lake!B360,'TRI Daily 2021-5'!W$391:X$756,2)</f>
        <v>69.952380952380949</v>
      </c>
      <c r="U360">
        <f t="shared" ref="U360:U423" si="115">T360+$V$289</f>
        <v>76.09238095238095</v>
      </c>
      <c r="V360">
        <f t="shared" ref="V360:V423" si="116">(U360-C360)^2</f>
        <v>0.79634376417232555</v>
      </c>
    </row>
    <row r="361" spans="1:22" x14ac:dyDescent="0.45">
      <c r="A361" s="8">
        <v>44725.666666666664</v>
      </c>
      <c r="B361" s="2">
        <f t="shared" si="92"/>
        <v>164</v>
      </c>
      <c r="C361">
        <v>79.7</v>
      </c>
      <c r="D361">
        <v>71.7</v>
      </c>
      <c r="K361" s="4">
        <f t="shared" si="109"/>
        <v>77.120722900313183</v>
      </c>
      <c r="L361" s="4">
        <f t="shared" si="110"/>
        <v>6.6526703569688541</v>
      </c>
      <c r="M361" s="4">
        <f t="shared" si="111"/>
        <v>71.345011792457697</v>
      </c>
      <c r="N361">
        <f t="shared" si="112"/>
        <v>0.12601662749409906</v>
      </c>
      <c r="P361">
        <f>VLOOKUP(Lake!B361,'TRI Daily 2021-5'!S$391:T$756,2)</f>
        <v>74</v>
      </c>
      <c r="Q361">
        <f>VLOOKUP(Lake!B361,'TRI Daily 2021-5'!U$391:V$756,2)</f>
        <v>71.75</v>
      </c>
      <c r="R361">
        <f t="shared" si="113"/>
        <v>77.734999999999999</v>
      </c>
      <c r="S361">
        <f t="shared" si="114"/>
        <v>3.8612250000000135</v>
      </c>
      <c r="T361">
        <f>VLOOKUP(Lake!B361,'TRI Daily 2021-5'!W$391:X$756,2)</f>
        <v>70.214285714285708</v>
      </c>
      <c r="U361">
        <f t="shared" si="115"/>
        <v>76.354285714285709</v>
      </c>
      <c r="V361">
        <f t="shared" si="116"/>
        <v>11.19380408163271</v>
      </c>
    </row>
    <row r="362" spans="1:22" x14ac:dyDescent="0.45">
      <c r="A362" s="8">
        <v>44731.791666666664</v>
      </c>
      <c r="B362" s="2">
        <f t="shared" si="92"/>
        <v>170</v>
      </c>
      <c r="C362">
        <v>79.3</v>
      </c>
      <c r="D362">
        <v>71.7</v>
      </c>
      <c r="K362" s="4">
        <f t="shared" si="109"/>
        <v>78.328354805254307</v>
      </c>
      <c r="L362" s="4">
        <f t="shared" si="110"/>
        <v>0.94409438447239047</v>
      </c>
      <c r="M362" s="4">
        <f t="shared" si="111"/>
        <v>72.456092226626794</v>
      </c>
      <c r="N362">
        <f t="shared" si="112"/>
        <v>0.57167545516545848</v>
      </c>
      <c r="P362">
        <f>VLOOKUP(Lake!B362,'TRI Daily 2021-5'!S$391:T$756,2)</f>
        <v>70</v>
      </c>
      <c r="Q362">
        <f>VLOOKUP(Lake!B362,'TRI Daily 2021-5'!U$391:V$756,2)</f>
        <v>74.5</v>
      </c>
      <c r="R362">
        <f t="shared" si="113"/>
        <v>80.484999999999999</v>
      </c>
      <c r="S362">
        <f t="shared" si="114"/>
        <v>1.4042250000000054</v>
      </c>
      <c r="T362">
        <f>VLOOKUP(Lake!B362,'TRI Daily 2021-5'!W$391:X$756,2)</f>
        <v>73.666666666666671</v>
      </c>
      <c r="U362">
        <f t="shared" si="115"/>
        <v>79.806666666666672</v>
      </c>
      <c r="V362">
        <f t="shared" si="116"/>
        <v>0.25671111111111938</v>
      </c>
    </row>
    <row r="363" spans="1:22" x14ac:dyDescent="0.45">
      <c r="A363" s="8">
        <v>44743.333333333336</v>
      </c>
      <c r="B363" s="2">
        <f t="shared" si="92"/>
        <v>182</v>
      </c>
      <c r="C363">
        <v>81.3</v>
      </c>
      <c r="D363">
        <v>73.7</v>
      </c>
      <c r="K363" s="4">
        <f t="shared" ref="K363" si="117">IF(B363&gt;0,$Q$3+$Q$4*SIN((B363-$Q$5)/365*2*PI()),0)</f>
        <v>80.267852354881555</v>
      </c>
      <c r="L363" s="4">
        <f t="shared" ref="L363" si="118">(C363-K363)^2</f>
        <v>1.065328761323546</v>
      </c>
      <c r="M363" s="4">
        <f t="shared" ref="M363" si="119">$AJ$3+$AJ$4*SIN((B363-$AJ$5)/365*2*PI())</f>
        <v>74.298216599435506</v>
      </c>
      <c r="N363">
        <f t="shared" ref="N363" si="120">IF(B363&gt;0,(D363-M363)^2,0)</f>
        <v>0.35786309984017689</v>
      </c>
      <c r="P363">
        <f>VLOOKUP(Lake!B363,'TRI Daily 2021-5'!S$391:T$756,2)</f>
        <v>78</v>
      </c>
      <c r="Q363">
        <f>VLOOKUP(Lake!B363,'TRI Daily 2021-5'!U$391:V$756,2)</f>
        <v>73.857142857142861</v>
      </c>
      <c r="R363">
        <f t="shared" si="113"/>
        <v>79.842142857142861</v>
      </c>
      <c r="S363">
        <f t="shared" si="114"/>
        <v>2.1253474489795732</v>
      </c>
      <c r="T363">
        <f>VLOOKUP(Lake!B363,'TRI Daily 2021-5'!W$391:X$756,2)</f>
        <v>74.666666666666671</v>
      </c>
      <c r="U363">
        <f t="shared" si="115"/>
        <v>80.806666666666672</v>
      </c>
      <c r="V363">
        <f t="shared" si="116"/>
        <v>0.24337777777776973</v>
      </c>
    </row>
    <row r="364" spans="1:22" x14ac:dyDescent="0.45">
      <c r="A364" s="8">
        <v>44746.4375</v>
      </c>
      <c r="B364" s="2">
        <f t="shared" si="92"/>
        <v>185</v>
      </c>
      <c r="C364">
        <v>81.5</v>
      </c>
      <c r="D364">
        <v>75.3</v>
      </c>
      <c r="K364" s="4">
        <f t="shared" ref="K364" si="121">IF(B364&gt;0,$Q$3+$Q$4*SIN((B364-$Q$5)/365*2*PI()),0)</f>
        <v>80.645907935567024</v>
      </c>
      <c r="L364" s="4">
        <f t="shared" ref="L364" si="122">(C364-K364)^2</f>
        <v>0.72947325452738265</v>
      </c>
      <c r="M364" s="4">
        <f t="shared" ref="M364" si="123">$AJ$3+$AJ$4*SIN((B364-$AJ$5)/365*2*PI())</f>
        <v>74.67228253897872</v>
      </c>
      <c r="N364">
        <f t="shared" ref="N364" si="124">IF(B364&gt;0,(D364-M364)^2,0)</f>
        <v>0.39402921087099813</v>
      </c>
      <c r="P364">
        <f>VLOOKUP(Lake!B364,'TRI Daily 2021-5'!S$391:T$756,2)</f>
        <v>79</v>
      </c>
      <c r="Q364">
        <f>VLOOKUP(Lake!B364,'TRI Daily 2021-5'!U$391:V$756,2)</f>
        <v>75.428571428571431</v>
      </c>
      <c r="R364">
        <f t="shared" si="113"/>
        <v>81.41357142857143</v>
      </c>
      <c r="S364">
        <f t="shared" si="114"/>
        <v>7.4698979591834207E-3</v>
      </c>
      <c r="T364">
        <f>VLOOKUP(Lake!B364,'TRI Daily 2021-5'!W$391:X$756,2)</f>
        <v>75.904761904761898</v>
      </c>
      <c r="U364">
        <f t="shared" si="115"/>
        <v>82.044761904761899</v>
      </c>
      <c r="V364">
        <f t="shared" si="116"/>
        <v>0.29676553287981183</v>
      </c>
    </row>
    <row r="365" spans="1:22" x14ac:dyDescent="0.45">
      <c r="A365" s="8">
        <v>44748.333333333336</v>
      </c>
      <c r="B365" s="2">
        <f t="shared" si="92"/>
        <v>187</v>
      </c>
      <c r="C365">
        <v>80.900000000000006</v>
      </c>
      <c r="D365">
        <v>79.3</v>
      </c>
      <c r="K365" s="4">
        <f t="shared" ref="K365" si="125">IF(B365&gt;0,$Q$3+$Q$4*SIN((B365-$Q$5)/365*2*PI()),0)</f>
        <v>80.873048212389619</v>
      </c>
      <c r="L365" s="4">
        <f t="shared" ref="L365" si="126">(C365-K365)^2</f>
        <v>7.2639885539536658E-4</v>
      </c>
      <c r="M365" s="4">
        <f t="shared" ref="M365" si="127">$AJ$3+$AJ$4*SIN((B365-$AJ$5)/365*2*PI())</f>
        <v>74.901316305847402</v>
      </c>
      <c r="N365">
        <f t="shared" ref="N365" si="128">IF(B365&gt;0,(D365-M365)^2,0)</f>
        <v>19.34841824120392</v>
      </c>
      <c r="P365">
        <f>VLOOKUP(Lake!B365,'TRI Daily 2021-5'!S$391:T$756,2)</f>
        <v>81</v>
      </c>
      <c r="Q365">
        <f>VLOOKUP(Lake!B365,'TRI Daily 2021-5'!U$391:V$756,2)</f>
        <v>77</v>
      </c>
      <c r="R365">
        <f t="shared" si="113"/>
        <v>82.984999999999999</v>
      </c>
      <c r="S365">
        <f t="shared" si="114"/>
        <v>4.3472249999999741</v>
      </c>
      <c r="T365">
        <f>VLOOKUP(Lake!B365,'TRI Daily 2021-5'!W$391:X$756,2)</f>
        <v>76.095238095238102</v>
      </c>
      <c r="U365">
        <f t="shared" si="115"/>
        <v>82.235238095238103</v>
      </c>
      <c r="V365">
        <f t="shared" si="116"/>
        <v>1.782860770975061</v>
      </c>
    </row>
    <row r="366" spans="1:22" x14ac:dyDescent="0.45">
      <c r="A366" s="8">
        <v>44748.729166666664</v>
      </c>
      <c r="B366" s="2">
        <f t="shared" si="92"/>
        <v>187</v>
      </c>
      <c r="C366">
        <v>83.3</v>
      </c>
      <c r="D366">
        <v>79.3</v>
      </c>
      <c r="K366" s="4">
        <f t="shared" ref="K366" si="129">IF(B366&gt;0,$Q$3+$Q$4*SIN((B366-$Q$5)/365*2*PI()),0)</f>
        <v>80.873048212389619</v>
      </c>
      <c r="L366" s="4">
        <f t="shared" ref="L366" si="130">(C366-K366)^2</f>
        <v>5.890094979385208</v>
      </c>
      <c r="M366" s="4">
        <f t="shared" ref="M366" si="131">$AJ$3+$AJ$4*SIN((B366-$AJ$5)/365*2*PI())</f>
        <v>74.901316305847402</v>
      </c>
      <c r="N366">
        <f t="shared" ref="N366" si="132">IF(B366&gt;0,(D366-M366)^2,0)</f>
        <v>19.34841824120392</v>
      </c>
      <c r="P366">
        <f>VLOOKUP(Lake!B366,'TRI Daily 2021-5'!S$391:T$756,2)</f>
        <v>81</v>
      </c>
      <c r="Q366">
        <f>VLOOKUP(Lake!B366,'TRI Daily 2021-5'!U$391:V$756,2)</f>
        <v>77</v>
      </c>
      <c r="R366">
        <f t="shared" si="113"/>
        <v>82.984999999999999</v>
      </c>
      <c r="S366">
        <f t="shared" si="114"/>
        <v>9.9224999999998564E-2</v>
      </c>
      <c r="T366">
        <f>VLOOKUP(Lake!B366,'TRI Daily 2021-5'!W$391:X$756,2)</f>
        <v>76.095238095238102</v>
      </c>
      <c r="U366">
        <f t="shared" si="115"/>
        <v>82.235238095238103</v>
      </c>
      <c r="V366">
        <f t="shared" si="116"/>
        <v>1.1337179138321778</v>
      </c>
    </row>
    <row r="367" spans="1:22" x14ac:dyDescent="0.45">
      <c r="A367" s="8">
        <v>44754.791666666664</v>
      </c>
      <c r="B367" s="2">
        <f t="shared" si="92"/>
        <v>193</v>
      </c>
      <c r="C367">
        <v>83.4</v>
      </c>
      <c r="D367">
        <v>73.400000000000006</v>
      </c>
      <c r="K367" s="4">
        <f t="shared" ref="K367" si="133">IF(B367&gt;0,$Q$3+$Q$4*SIN((B367-$Q$5)/365*2*PI()),0)</f>
        <v>81.432102711489222</v>
      </c>
      <c r="L367" s="4">
        <f t="shared" ref="L367" si="134">(C367-K367)^2</f>
        <v>3.8726197381280958</v>
      </c>
      <c r="M367" s="4">
        <f t="shared" ref="M367" si="135">$AJ$3+$AJ$4*SIN((B367-$AJ$5)/365*2*PI())</f>
        <v>75.487864404639836</v>
      </c>
      <c r="N367">
        <f t="shared" ref="N367" si="136">IF(B367&gt;0,(D367-M367)^2,0)</f>
        <v>4.3591777721620346</v>
      </c>
      <c r="P367">
        <f>VLOOKUP(Lake!B367,'TRI Daily 2021-5'!S$391:T$756,2)</f>
        <v>75</v>
      </c>
      <c r="Q367">
        <f>VLOOKUP(Lake!B367,'TRI Daily 2021-5'!U$391:V$756,2)</f>
        <v>77.392857142857139</v>
      </c>
      <c r="R367">
        <f t="shared" si="113"/>
        <v>83.377857142857138</v>
      </c>
      <c r="S367">
        <f t="shared" si="114"/>
        <v>4.9030612244943636E-4</v>
      </c>
      <c r="T367">
        <f>VLOOKUP(Lake!B367,'TRI Daily 2021-5'!W$391:X$756,2)</f>
        <v>76.69047619047619</v>
      </c>
      <c r="U367">
        <f t="shared" si="115"/>
        <v>82.83047619047619</v>
      </c>
      <c r="V367">
        <f t="shared" si="116"/>
        <v>0.32435736961451905</v>
      </c>
    </row>
    <row r="368" spans="1:22" x14ac:dyDescent="0.45">
      <c r="A368" s="8">
        <v>44759.708333333336</v>
      </c>
      <c r="B368" s="2">
        <f t="shared" si="92"/>
        <v>198</v>
      </c>
      <c r="C368">
        <v>84</v>
      </c>
      <c r="D368">
        <v>73.2</v>
      </c>
      <c r="K368" s="4">
        <f t="shared" ref="K368" si="137">IF(B368&gt;0,$Q$3+$Q$4*SIN((B368-$Q$5)/365*2*PI()),0)</f>
        <v>81.754617367311084</v>
      </c>
      <c r="L368" s="4">
        <f t="shared" ref="L368" si="138">(C368-K368)^2</f>
        <v>5.0417431671810062</v>
      </c>
      <c r="M368" s="4">
        <f t="shared" ref="M368" si="139">$AJ$3+$AJ$4*SIN((B368-$AJ$5)/365*2*PI())</f>
        <v>75.858098852053416</v>
      </c>
      <c r="N368">
        <f t="shared" ref="N368" si="140">IF(B368&gt;0,(D368-M368)^2,0)</f>
        <v>7.0654895072876744</v>
      </c>
      <c r="P368">
        <f>VLOOKUP(Lake!B368,'TRI Daily 2021-5'!S$391:T$756,2)</f>
        <v>77</v>
      </c>
      <c r="Q368">
        <f>VLOOKUP(Lake!B368,'TRI Daily 2021-5'!U$391:V$756,2)</f>
        <v>77.357142857142861</v>
      </c>
      <c r="R368">
        <f t="shared" si="113"/>
        <v>83.342142857142861</v>
      </c>
      <c r="S368">
        <f t="shared" si="114"/>
        <v>0.43277602040815866</v>
      </c>
      <c r="T368">
        <f>VLOOKUP(Lake!B368,'TRI Daily 2021-5'!W$391:X$756,2)</f>
        <v>76.714285714285708</v>
      </c>
      <c r="U368">
        <f t="shared" si="115"/>
        <v>82.854285714285709</v>
      </c>
      <c r="V368">
        <f t="shared" si="116"/>
        <v>1.3126612244898086</v>
      </c>
    </row>
    <row r="369" spans="1:22" x14ac:dyDescent="0.45">
      <c r="A369" s="8">
        <v>44763.75</v>
      </c>
      <c r="B369" s="2">
        <f t="shared" si="92"/>
        <v>202</v>
      </c>
      <c r="C369">
        <v>84.5</v>
      </c>
      <c r="D369">
        <v>72.8</v>
      </c>
      <c r="K369" s="4">
        <f t="shared" ref="K369:K370" si="141">IF(B369&gt;0,$Q$3+$Q$4*SIN((B369-$Q$5)/365*2*PI()),0)</f>
        <v>81.917001355481034</v>
      </c>
      <c r="L369" s="4">
        <f t="shared" ref="L369:L370" si="142">(C369-K369)^2</f>
        <v>6.6718819975868158</v>
      </c>
      <c r="M369" s="4">
        <f t="shared" ref="M369:M370" si="143">$AJ$3+$AJ$4*SIN((B369-$AJ$5)/365*2*PI())</f>
        <v>76.074654503895943</v>
      </c>
      <c r="N369">
        <f t="shared" ref="N369:N370" si="144">IF(B369&gt;0,(D369-M369)^2,0)</f>
        <v>10.723362119886</v>
      </c>
      <c r="P369">
        <f>VLOOKUP(Lake!B369,'TRI Daily 2021-5'!S$391:T$756,2)</f>
        <v>78</v>
      </c>
      <c r="Q369">
        <f>VLOOKUP(Lake!B369,'TRI Daily 2021-5'!U$391:V$756,2)</f>
        <v>76.785714285714292</v>
      </c>
      <c r="R369">
        <f t="shared" si="113"/>
        <v>82.770714285714291</v>
      </c>
      <c r="S369">
        <f t="shared" si="114"/>
        <v>2.9904290816326338</v>
      </c>
      <c r="T369">
        <f>VLOOKUP(Lake!B369,'TRI Daily 2021-5'!W$391:X$756,2)</f>
        <v>77.642857142857139</v>
      </c>
      <c r="U369">
        <f t="shared" si="115"/>
        <v>83.782857142857139</v>
      </c>
      <c r="V369">
        <f t="shared" si="116"/>
        <v>0.5142938775510254</v>
      </c>
    </row>
    <row r="370" spans="1:22" x14ac:dyDescent="0.45">
      <c r="A370" s="8">
        <v>44766.833333333336</v>
      </c>
      <c r="B370" s="2">
        <f t="shared" si="92"/>
        <v>205</v>
      </c>
      <c r="C370">
        <v>84.4</v>
      </c>
      <c r="D370">
        <v>77.5</v>
      </c>
      <c r="K370" s="4">
        <f t="shared" si="141"/>
        <v>81.982468219531839</v>
      </c>
      <c r="L370" s="4">
        <f t="shared" si="142"/>
        <v>5.844459909573585</v>
      </c>
      <c r="M370" s="4">
        <f t="shared" si="143"/>
        <v>76.189918012971674</v>
      </c>
      <c r="N370">
        <f t="shared" si="144"/>
        <v>1.716314812736087</v>
      </c>
      <c r="P370">
        <f>VLOOKUP(Lake!B370,'TRI Daily 2021-5'!S$391:T$756,2)</f>
        <v>80</v>
      </c>
      <c r="Q370">
        <f>VLOOKUP(Lake!B370,'TRI Daily 2021-5'!U$391:V$756,2)</f>
        <v>77.142857142857139</v>
      </c>
      <c r="R370">
        <f t="shared" si="113"/>
        <v>83.127857142857138</v>
      </c>
      <c r="S370">
        <f t="shared" si="114"/>
        <v>1.6183474489796181</v>
      </c>
      <c r="T370">
        <f>VLOOKUP(Lake!B370,'TRI Daily 2021-5'!W$391:X$756,2)</f>
        <v>77.80952380952381</v>
      </c>
      <c r="U370">
        <f t="shared" si="115"/>
        <v>83.949523809523811</v>
      </c>
      <c r="V370">
        <f t="shared" si="116"/>
        <v>0.20292879818594503</v>
      </c>
    </row>
    <row r="371" spans="1:22" x14ac:dyDescent="0.45">
      <c r="A371" s="8">
        <v>44776.458333333336</v>
      </c>
      <c r="B371" s="2">
        <f t="shared" si="92"/>
        <v>215</v>
      </c>
      <c r="C371">
        <v>83.1</v>
      </c>
      <c r="D371">
        <v>75.3</v>
      </c>
      <c r="K371" s="4">
        <f t="shared" ref="K371" si="145">IF(B371&gt;0,$Q$3+$Q$4*SIN((B371-$Q$5)/365*2*PI()),0)</f>
        <v>81.850537367441234</v>
      </c>
      <c r="L371" s="4">
        <f t="shared" ref="L371" si="146">(C371-K371)^2</f>
        <v>1.5611568701606677</v>
      </c>
      <c r="M371" s="4">
        <f t="shared" ref="M371" si="147">$AJ$3+$AJ$4*SIN((B371-$AJ$5)/365*2*PI())</f>
        <v>76.278779058667581</v>
      </c>
      <c r="N371">
        <f t="shared" ref="N371" si="148">IF(B371&gt;0,(D371-M371)^2,0)</f>
        <v>0.9580084456862018</v>
      </c>
      <c r="P371">
        <f>VLOOKUP(Lake!B371,'TRI Daily 2021-5'!S$391:T$756,2)</f>
        <v>79.5</v>
      </c>
      <c r="Q371">
        <f>VLOOKUP(Lake!B371,'TRI Daily 2021-5'!U$391:V$756,2)</f>
        <v>78.25</v>
      </c>
      <c r="R371">
        <f t="shared" si="113"/>
        <v>84.234999999999999</v>
      </c>
      <c r="S371">
        <f t="shared" si="114"/>
        <v>1.2882250000000117</v>
      </c>
      <c r="T371">
        <f>VLOOKUP(Lake!B371,'TRI Daily 2021-5'!W$391:X$756,2)</f>
        <v>77.80952380952381</v>
      </c>
      <c r="U371">
        <f t="shared" si="115"/>
        <v>83.949523809523811</v>
      </c>
      <c r="V371">
        <f t="shared" si="116"/>
        <v>0.72169070294785753</v>
      </c>
    </row>
    <row r="372" spans="1:22" x14ac:dyDescent="0.45">
      <c r="A372" s="8">
        <v>44779.625</v>
      </c>
      <c r="B372" s="2">
        <f t="shared" si="92"/>
        <v>218</v>
      </c>
      <c r="C372">
        <v>83.3</v>
      </c>
      <c r="D372">
        <v>75.099999999999994</v>
      </c>
      <c r="K372" s="4">
        <f t="shared" ref="K372:K373" si="149">IF(B372&gt;0,$Q$3+$Q$4*SIN((B372-$Q$5)/365*2*PI()),0)</f>
        <v>81.706318545251094</v>
      </c>
      <c r="L372" s="4">
        <f t="shared" ref="L372:L373" si="150">(C372-K372)^2</f>
        <v>2.5398205792105815</v>
      </c>
      <c r="M372" s="4">
        <f t="shared" ref="M372:M373" si="151">$AJ$3+$AJ$4*SIN((B372-$AJ$5)/365*2*PI())</f>
        <v>76.216558346177834</v>
      </c>
      <c r="N372">
        <f t="shared" ref="N372:N373" si="152">IF(B372&gt;0,(D372-M372)^2,0)</f>
        <v>1.2467025404193925</v>
      </c>
      <c r="P372">
        <f>VLOOKUP(Lake!B372,'TRI Daily 2021-5'!S$391:T$756,2)</f>
        <v>79.5</v>
      </c>
      <c r="Q372">
        <f>VLOOKUP(Lake!B372,'TRI Daily 2021-5'!U$391:V$756,2)</f>
        <v>78.285714285714292</v>
      </c>
      <c r="R372">
        <f t="shared" si="113"/>
        <v>84.270714285714291</v>
      </c>
      <c r="S372">
        <f t="shared" si="114"/>
        <v>0.94228622448981214</v>
      </c>
      <c r="T372">
        <f>VLOOKUP(Lake!B372,'TRI Daily 2021-5'!W$391:X$756,2)</f>
        <v>78.285714285714292</v>
      </c>
      <c r="U372">
        <f t="shared" si="115"/>
        <v>84.425714285714292</v>
      </c>
      <c r="V372">
        <f t="shared" si="116"/>
        <v>1.2672326530612459</v>
      </c>
    </row>
    <row r="373" spans="1:22" x14ac:dyDescent="0.45">
      <c r="A373" s="8">
        <v>44804.322916666664</v>
      </c>
      <c r="B373" s="2">
        <f t="shared" si="92"/>
        <v>243</v>
      </c>
      <c r="C373">
        <v>78.599999999999994</v>
      </c>
      <c r="D373">
        <v>74.2</v>
      </c>
      <c r="K373" s="4">
        <f t="shared" si="149"/>
        <v>78.715053515998051</v>
      </c>
      <c r="L373" s="4">
        <f t="shared" si="150"/>
        <v>1.3237311543515009E-2</v>
      </c>
      <c r="M373" s="4">
        <f t="shared" si="151"/>
        <v>74.152052332052136</v>
      </c>
      <c r="N373">
        <f t="shared" si="152"/>
        <v>2.298978861638868E-3</v>
      </c>
      <c r="P373">
        <f>VLOOKUP(Lake!B373,'TRI Daily 2021-5'!S$391:T$756,2)</f>
        <v>76</v>
      </c>
      <c r="Q373">
        <f>VLOOKUP(Lake!B373,'TRI Daily 2021-5'!U$391:V$756,2)</f>
        <v>75.107142857142861</v>
      </c>
      <c r="R373">
        <f t="shared" si="113"/>
        <v>81.092142857142861</v>
      </c>
      <c r="S373">
        <f t="shared" si="114"/>
        <v>6.2107760204082094</v>
      </c>
      <c r="T373">
        <f>VLOOKUP(Lake!B373,'TRI Daily 2021-5'!W$391:X$756,2)</f>
        <v>74.738095238095241</v>
      </c>
      <c r="U373">
        <f t="shared" si="115"/>
        <v>80.878095238095241</v>
      </c>
      <c r="V373">
        <f t="shared" si="116"/>
        <v>5.18971791383224</v>
      </c>
    </row>
    <row r="374" spans="1:22" x14ac:dyDescent="0.45">
      <c r="A374" s="8">
        <v>44807.3125</v>
      </c>
      <c r="B374" s="2">
        <f t="shared" si="92"/>
        <v>246</v>
      </c>
      <c r="C374">
        <v>78.400000000000006</v>
      </c>
      <c r="D374">
        <v>72.3</v>
      </c>
      <c r="K374" s="4">
        <f t="shared" ref="K374" si="153">IF(B374&gt;0,$Q$3+$Q$4*SIN((B374-$Q$5)/365*2*PI()),0)</f>
        <v>78.15678508938656</v>
      </c>
      <c r="L374" s="4">
        <f t="shared" ref="L374" si="154">(C374-K374)^2</f>
        <v>5.9153492744706541E-2</v>
      </c>
      <c r="M374" s="4">
        <f t="shared" ref="M374" si="155">$AJ$3+$AJ$4*SIN((B374-$AJ$5)/365*2*PI())</f>
        <v>73.729431636035969</v>
      </c>
      <c r="N374">
        <f t="shared" ref="N374" si="156">IF(B374&gt;0,(D374-M374)^2,0)</f>
        <v>2.0432748021004743</v>
      </c>
      <c r="P374">
        <f>VLOOKUP(Lake!B374,'TRI Daily 2021-5'!S$391:T$756,2)</f>
        <v>75</v>
      </c>
      <c r="Q374">
        <f>VLOOKUP(Lake!B374,'TRI Daily 2021-5'!U$391:V$756,2)</f>
        <v>75.357142857142861</v>
      </c>
      <c r="R374">
        <f t="shared" si="113"/>
        <v>81.342142857142861</v>
      </c>
      <c r="S374">
        <f t="shared" si="114"/>
        <v>8.6562045918367225</v>
      </c>
      <c r="T374">
        <f>VLOOKUP(Lake!B374,'TRI Daily 2021-5'!W$391:X$756,2)</f>
        <v>74.476190476190482</v>
      </c>
      <c r="U374">
        <f t="shared" si="115"/>
        <v>80.616190476190482</v>
      </c>
      <c r="V374">
        <f t="shared" si="116"/>
        <v>4.9115002267573713</v>
      </c>
    </row>
    <row r="375" spans="1:22" x14ac:dyDescent="0.45">
      <c r="A375" s="8">
        <v>44811.333333333336</v>
      </c>
      <c r="B375" s="2">
        <f t="shared" si="92"/>
        <v>250</v>
      </c>
      <c r="C375">
        <v>78.599999999999994</v>
      </c>
      <c r="D375">
        <v>70.099999999999994</v>
      </c>
      <c r="K375" s="4">
        <f t="shared" ref="K375" si="157">IF(B375&gt;0,$Q$3+$Q$4*SIN((B375-$Q$5)/365*2*PI()),0)</f>
        <v>77.353151860170001</v>
      </c>
      <c r="L375" s="4">
        <f t="shared" ref="L375" si="158">(C375-K375)^2</f>
        <v>1.5546302837975134</v>
      </c>
      <c r="M375" s="4">
        <f t="shared" ref="M375" si="159">$AJ$3+$AJ$4*SIN((B375-$AJ$5)/365*2*PI())</f>
        <v>73.112932928348314</v>
      </c>
      <c r="N375">
        <f t="shared" ref="N375" si="160">IF(B375&gt;0,(D375-M375)^2,0)</f>
        <v>9.0777648307255845</v>
      </c>
      <c r="P375">
        <f>VLOOKUP(Lake!B375,'TRI Daily 2021-5'!S$391:T$756,2)</f>
        <v>76</v>
      </c>
      <c r="Q375">
        <f>VLOOKUP(Lake!B375,'TRI Daily 2021-5'!U$391:V$756,2)</f>
        <v>75.607142857142861</v>
      </c>
      <c r="R375">
        <f t="shared" si="113"/>
        <v>81.592142857142861</v>
      </c>
      <c r="S375">
        <f t="shared" si="114"/>
        <v>8.9529188775510757</v>
      </c>
      <c r="T375">
        <f>VLOOKUP(Lake!B375,'TRI Daily 2021-5'!W$391:X$756,2)</f>
        <v>75.023809523809518</v>
      </c>
      <c r="U375">
        <f t="shared" si="115"/>
        <v>81.163809523809519</v>
      </c>
      <c r="V375">
        <f t="shared" si="116"/>
        <v>6.5731192743764213</v>
      </c>
    </row>
    <row r="376" spans="1:22" x14ac:dyDescent="0.45">
      <c r="A376" s="8">
        <v>44817.333333333336</v>
      </c>
      <c r="B376" s="2">
        <f t="shared" si="92"/>
        <v>256</v>
      </c>
      <c r="C376">
        <v>72.8</v>
      </c>
      <c r="D376">
        <v>72.8</v>
      </c>
      <c r="K376" s="4">
        <f t="shared" ref="K376" si="161">IF(B376&gt;0,$Q$3+$Q$4*SIN((B376-$Q$5)/365*2*PI()),0)</f>
        <v>76.028537890256729</v>
      </c>
      <c r="L376" s="4">
        <f t="shared" ref="L376" si="162">(C376-K376)^2</f>
        <v>10.423456908823388</v>
      </c>
      <c r="M376" s="4">
        <f t="shared" ref="M376" si="163">$AJ$3+$AJ$4*SIN((B376-$AJ$5)/365*2*PI())</f>
        <v>72.08064489532245</v>
      </c>
      <c r="N376">
        <f t="shared" ref="N376" si="164">IF(B376&gt;0,(D376-M376)^2,0)</f>
        <v>0.51747176662564431</v>
      </c>
      <c r="P376">
        <f>VLOOKUP(Lake!B376,'TRI Daily 2021-5'!S$391:T$756,2)</f>
        <v>69</v>
      </c>
      <c r="Q376">
        <f>VLOOKUP(Lake!B376,'TRI Daily 2021-5'!U$391:V$756,2)</f>
        <v>73.178571428571431</v>
      </c>
      <c r="R376">
        <f t="shared" si="113"/>
        <v>79.16357142857143</v>
      </c>
      <c r="S376">
        <f t="shared" si="114"/>
        <v>40.495041326530668</v>
      </c>
      <c r="T376">
        <f>VLOOKUP(Lake!B376,'TRI Daily 2021-5'!W$391:X$756,2)</f>
        <v>74.11904761904762</v>
      </c>
      <c r="U376">
        <f t="shared" si="115"/>
        <v>80.259047619047621</v>
      </c>
      <c r="V376">
        <f t="shared" si="116"/>
        <v>55.637391383220027</v>
      </c>
    </row>
    <row r="377" spans="1:22" x14ac:dyDescent="0.45">
      <c r="A377" s="8">
        <v>44820.333333333336</v>
      </c>
      <c r="B377" s="2">
        <f t="shared" si="92"/>
        <v>259</v>
      </c>
      <c r="C377">
        <v>71.8</v>
      </c>
      <c r="D377">
        <v>69.900000000000006</v>
      </c>
      <c r="K377" s="4">
        <f t="shared" ref="K377" si="165">IF(B377&gt;0,$Q$3+$Q$4*SIN((B377-$Q$5)/365*2*PI()),0)</f>
        <v>75.316416323321505</v>
      </c>
      <c r="L377" s="4">
        <f t="shared" ref="L377" si="166">(C377-K377)^2</f>
        <v>12.365183758921951</v>
      </c>
      <c r="M377" s="4">
        <f t="shared" ref="M377" si="167">$AJ$3+$AJ$4*SIN((B377-$AJ$5)/365*2*PI())</f>
        <v>71.519074385659422</v>
      </c>
      <c r="N377">
        <f t="shared" ref="N377" si="168">IF(B377&gt;0,(D377-M377)^2,0)</f>
        <v>2.6214018662984175</v>
      </c>
      <c r="P377">
        <f>VLOOKUP(Lake!B377,'TRI Daily 2021-5'!S$391:T$756,2)</f>
        <v>66</v>
      </c>
      <c r="Q377">
        <f>VLOOKUP(Lake!B377,'TRI Daily 2021-5'!U$391:V$756,2)</f>
        <v>71.285714285714292</v>
      </c>
      <c r="R377">
        <f t="shared" si="113"/>
        <v>77.270714285714291</v>
      </c>
      <c r="S377">
        <f t="shared" si="114"/>
        <v>29.928714795918459</v>
      </c>
      <c r="T377">
        <f>VLOOKUP(Lake!B377,'TRI Daily 2021-5'!W$391:X$756,2)</f>
        <v>72.80952380952381</v>
      </c>
      <c r="U377">
        <f t="shared" si="115"/>
        <v>78.949523809523811</v>
      </c>
      <c r="V377">
        <f t="shared" si="116"/>
        <v>51.115690702947902</v>
      </c>
    </row>
    <row r="378" spans="1:22" x14ac:dyDescent="0.45">
      <c r="A378" s="8">
        <v>44823.333333333336</v>
      </c>
      <c r="B378" s="2">
        <f t="shared" si="92"/>
        <v>262</v>
      </c>
      <c r="C378">
        <v>72.599999999999994</v>
      </c>
      <c r="D378">
        <v>68.7</v>
      </c>
      <c r="K378" s="4">
        <f t="shared" ref="K378" si="169">IF(B378&gt;0,$Q$3+$Q$4*SIN((B378-$Q$5)/365*2*PI()),0)</f>
        <v>74.573587759071529</v>
      </c>
      <c r="L378" s="4">
        <f t="shared" ref="L378" si="170">(C378-K378)^2</f>
        <v>3.8950486427570024</v>
      </c>
      <c r="M378" s="4">
        <f t="shared" ref="M378" si="171">$AJ$3+$AJ$4*SIN((B378-$AJ$5)/365*2*PI())</f>
        <v>70.92918952199156</v>
      </c>
      <c r="N378">
        <f t="shared" ref="N378" si="172">IF(B378&gt;0,(D378-M378)^2,0)</f>
        <v>4.9692859249569485</v>
      </c>
      <c r="P378">
        <f>VLOOKUP(Lake!B378,'TRI Daily 2021-5'!S$391:T$756,2)</f>
        <v>69.5</v>
      </c>
      <c r="Q378">
        <f>VLOOKUP(Lake!B378,'TRI Daily 2021-5'!U$391:V$756,2)</f>
        <v>69.75</v>
      </c>
      <c r="R378">
        <f t="shared" si="113"/>
        <v>75.734999999999999</v>
      </c>
      <c r="S378">
        <f t="shared" si="114"/>
        <v>9.8282250000000317</v>
      </c>
      <c r="T378">
        <f>VLOOKUP(Lake!B378,'TRI Daily 2021-5'!W$391:X$756,2)</f>
        <v>71.595238095238102</v>
      </c>
      <c r="U378">
        <f t="shared" si="115"/>
        <v>77.735238095238103</v>
      </c>
      <c r="V378">
        <f t="shared" si="116"/>
        <v>26.370670294784713</v>
      </c>
    </row>
    <row r="379" spans="1:22" x14ac:dyDescent="0.45">
      <c r="A379" s="8">
        <v>44825.333333333336</v>
      </c>
      <c r="B379" s="2">
        <f t="shared" si="92"/>
        <v>264</v>
      </c>
      <c r="C379">
        <v>73.5</v>
      </c>
      <c r="D379">
        <v>70.099999999999994</v>
      </c>
      <c r="K379" s="4">
        <f t="shared" ref="K379" si="173">IF(B379&gt;0,$Q$3+$Q$4*SIN((B379-$Q$5)/365*2*PI()),0)</f>
        <v>74.062284162555414</v>
      </c>
      <c r="L379" s="4">
        <f t="shared" ref="L379" si="174">(C379-K379)^2</f>
        <v>0.31616347946064377</v>
      </c>
      <c r="M379" s="4">
        <f t="shared" ref="M379" si="175">$AJ$3+$AJ$4*SIN((B379-$AJ$5)/365*2*PI())</f>
        <v>70.520976483896646</v>
      </c>
      <c r="N379">
        <f t="shared" ref="N379" si="176">IF(B379&gt;0,(D379-M379)^2,0)</f>
        <v>0.17722119999398819</v>
      </c>
      <c r="P379">
        <f>VLOOKUP(Lake!B379,'TRI Daily 2021-5'!S$391:T$756,2)</f>
        <v>74.5</v>
      </c>
      <c r="Q379">
        <f>VLOOKUP(Lake!B379,'TRI Daily 2021-5'!U$391:V$756,2)</f>
        <v>69.178571428571431</v>
      </c>
      <c r="R379">
        <f t="shared" si="113"/>
        <v>75.16357142857143</v>
      </c>
      <c r="S379">
        <f t="shared" si="114"/>
        <v>2.7674698979591885</v>
      </c>
      <c r="T379">
        <f>VLOOKUP(Lake!B379,'TRI Daily 2021-5'!W$391:X$756,2)</f>
        <v>71.071428571428569</v>
      </c>
      <c r="U379">
        <f t="shared" si="115"/>
        <v>77.21142857142857</v>
      </c>
      <c r="V379">
        <f t="shared" si="116"/>
        <v>13.774702040816315</v>
      </c>
    </row>
    <row r="380" spans="1:22" x14ac:dyDescent="0.45">
      <c r="A380" s="8">
        <v>44828.708333333336</v>
      </c>
      <c r="B380" s="2">
        <f t="shared" si="92"/>
        <v>267</v>
      </c>
      <c r="C380">
        <v>70.099999999999994</v>
      </c>
      <c r="D380">
        <v>68.5</v>
      </c>
      <c r="K380" s="4">
        <f t="shared" ref="K380" si="177">IF(B380&gt;0,$Q$3+$Q$4*SIN((B380-$Q$5)/365*2*PI()),0)</f>
        <v>73.272716770800599</v>
      </c>
      <c r="L380" s="4">
        <f t="shared" ref="L380" si="178">(C380-K380)^2</f>
        <v>10.066131707719419</v>
      </c>
      <c r="M380" s="4">
        <f t="shared" ref="M380" si="179">$AJ$3+$AJ$4*SIN((B380-$AJ$5)/365*2*PI())</f>
        <v>69.887431641559388</v>
      </c>
      <c r="N380">
        <f t="shared" ref="N380" si="180">IF(B380&gt;0,(D380-M380)^2,0)</f>
        <v>1.9249665600001784</v>
      </c>
      <c r="P380">
        <f>VLOOKUP(Lake!B380,'TRI Daily 2021-5'!S$391:T$756,2)</f>
        <v>57.5</v>
      </c>
      <c r="Q380">
        <f>VLOOKUP(Lake!B380,'TRI Daily 2021-5'!U$391:V$756,2)</f>
        <v>68.035714285714292</v>
      </c>
      <c r="R380">
        <f t="shared" si="113"/>
        <v>74.020714285714291</v>
      </c>
      <c r="S380">
        <f t="shared" si="114"/>
        <v>15.37200051020417</v>
      </c>
      <c r="T380">
        <f>VLOOKUP(Lake!B380,'TRI Daily 2021-5'!W$391:X$756,2)</f>
        <v>69.976190476190482</v>
      </c>
      <c r="U380">
        <f t="shared" si="115"/>
        <v>76.116190476190482</v>
      </c>
      <c r="V380">
        <f t="shared" si="116"/>
        <v>36.194547845805126</v>
      </c>
    </row>
    <row r="381" spans="1:22" x14ac:dyDescent="0.45">
      <c r="A381" s="8">
        <v>44835.666666666664</v>
      </c>
      <c r="B381" s="2">
        <f t="shared" si="92"/>
        <v>274</v>
      </c>
      <c r="C381">
        <v>63.1</v>
      </c>
      <c r="D381">
        <v>63.1</v>
      </c>
      <c r="K381" s="4">
        <f t="shared" ref="K381" si="181">IF(B381&gt;0,$Q$3+$Q$4*SIN((B381-$Q$5)/365*2*PI()),0)</f>
        <v>71.335932429518493</v>
      </c>
      <c r="L381" s="4">
        <f t="shared" ref="L381" si="182">(C381-K381)^2</f>
        <v>67.830582983594368</v>
      </c>
      <c r="M381" s="4">
        <f t="shared" ref="M381" si="183">$AJ$3+$AJ$4*SIN((B381-$AJ$5)/365*2*PI())</f>
        <v>68.319006581166406</v>
      </c>
      <c r="N381">
        <f t="shared" ref="N381" si="184">IF(B381&gt;0,(D381-M381)^2,0)</f>
        <v>27.238029694258238</v>
      </c>
      <c r="P381">
        <f>VLOOKUP(Lake!B381,'TRI Daily 2021-5'!S$391:T$756,2)</f>
        <v>57</v>
      </c>
      <c r="Q381">
        <f>VLOOKUP(Lake!B381,'TRI Daily 2021-5'!U$391:V$756,2)</f>
        <v>63.428571428571431</v>
      </c>
      <c r="R381">
        <f t="shared" si="113"/>
        <v>69.41357142857143</v>
      </c>
      <c r="S381">
        <f t="shared" si="114"/>
        <v>39.861184183673473</v>
      </c>
      <c r="T381">
        <f>VLOOKUP(Lake!B381,'TRI Daily 2021-5'!W$391:X$756,2)</f>
        <v>64.833333333333329</v>
      </c>
      <c r="U381">
        <f t="shared" si="115"/>
        <v>70.973333333333329</v>
      </c>
      <c r="V381">
        <f t="shared" si="116"/>
        <v>61.98937777777769</v>
      </c>
    </row>
    <row r="382" spans="1:22" x14ac:dyDescent="0.45">
      <c r="A382" s="8">
        <v>44837.708333333336</v>
      </c>
      <c r="B382" s="2">
        <f t="shared" si="92"/>
        <v>276</v>
      </c>
      <c r="C382">
        <v>62.6</v>
      </c>
      <c r="D382">
        <v>62</v>
      </c>
      <c r="K382" s="4">
        <f t="shared" ref="K382" si="185">IF(B382&gt;0,$Q$3+$Q$4*SIN((B382-$Q$5)/365*2*PI()),0)</f>
        <v>70.761220181299578</v>
      </c>
      <c r="L382" s="4">
        <f t="shared" ref="L382" si="186">(C382-K382)^2</f>
        <v>66.605514847651492</v>
      </c>
      <c r="M382" s="4">
        <f t="shared" ref="M382" si="187">$AJ$3+$AJ$4*SIN((B382-$AJ$5)/365*2*PI())</f>
        <v>67.850086205029825</v>
      </c>
      <c r="N382">
        <f t="shared" ref="N382" si="188">IF(B382&gt;0,(D382-M382)^2,0)</f>
        <v>34.223508606280262</v>
      </c>
      <c r="P382">
        <f>VLOOKUP(Lake!B382,'TRI Daily 2021-5'!S$391:T$756,2)</f>
        <v>56.5</v>
      </c>
      <c r="Q382">
        <f>VLOOKUP(Lake!B382,'TRI Daily 2021-5'!U$391:V$756,2)</f>
        <v>61.464285714285715</v>
      </c>
      <c r="R382">
        <f t="shared" si="113"/>
        <v>67.449285714285722</v>
      </c>
      <c r="S382">
        <f t="shared" si="114"/>
        <v>23.515571938775569</v>
      </c>
      <c r="T382">
        <f>VLOOKUP(Lake!B382,'TRI Daily 2021-5'!W$391:X$756,2)</f>
        <v>63.357142857142854</v>
      </c>
      <c r="U382">
        <f t="shared" si="115"/>
        <v>69.497142857142848</v>
      </c>
      <c r="V382">
        <f t="shared" si="116"/>
        <v>47.570579591836584</v>
      </c>
    </row>
    <row r="383" spans="1:22" x14ac:dyDescent="0.45">
      <c r="A383" s="1">
        <v>44854</v>
      </c>
      <c r="B383" s="2">
        <f t="shared" si="92"/>
        <v>293</v>
      </c>
      <c r="C383">
        <v>59.7</v>
      </c>
      <c r="D383">
        <v>57.6</v>
      </c>
      <c r="K383" s="4">
        <f t="shared" ref="K383" si="189">IF(B383&gt;0,$Q$3+$Q$4*SIN((B383-$Q$5)/365*2*PI()),0)</f>
        <v>65.614114109623557</v>
      </c>
      <c r="L383" s="4">
        <f t="shared" ref="L383" si="190">(C383-K383)^2</f>
        <v>34.976745701648404</v>
      </c>
      <c r="M383" s="4">
        <f t="shared" ref="M383" si="191">$AJ$3+$AJ$4*SIN((B383-$AJ$5)/365*2*PI())</f>
        <v>63.590134812554048</v>
      </c>
      <c r="N383">
        <f t="shared" ref="N383" si="192">IF(B383&gt;0,(D383-M383)^2,0)</f>
        <v>35.8817150725719</v>
      </c>
      <c r="P383">
        <f>VLOOKUP(Lake!B383,'TRI Daily 2021-5'!S$391:T$756,2)</f>
        <v>43.5</v>
      </c>
      <c r="Q383">
        <f>VLOOKUP(Lake!B383,'TRI Daily 2021-5'!U$391:V$756,2)</f>
        <v>53.821428571428569</v>
      </c>
      <c r="R383">
        <f t="shared" si="113"/>
        <v>59.806428571428569</v>
      </c>
      <c r="S383">
        <f t="shared" si="114"/>
        <v>1.1327040816325372E-2</v>
      </c>
      <c r="T383">
        <f>VLOOKUP(Lake!B383,'TRI Daily 2021-5'!W$391:X$756,2)</f>
        <v>54.357142857142854</v>
      </c>
      <c r="U383">
        <f t="shared" si="115"/>
        <v>60.497142857142855</v>
      </c>
      <c r="V383">
        <f t="shared" si="116"/>
        <v>0.63543673469386908</v>
      </c>
    </row>
    <row r="384" spans="1:22" x14ac:dyDescent="0.45">
      <c r="A384" s="8">
        <v>44872.375</v>
      </c>
      <c r="B384" s="2">
        <f t="shared" si="92"/>
        <v>311</v>
      </c>
      <c r="C384">
        <v>61.5</v>
      </c>
      <c r="D384">
        <v>60.2</v>
      </c>
      <c r="K384" s="4">
        <f t="shared" ref="K384" si="193">IF(B384&gt;0,$Q$3+$Q$4*SIN((B384-$Q$5)/365*2*PI()),0)</f>
        <v>60.005792776294385</v>
      </c>
      <c r="L384" s="4">
        <f t="shared" ref="L384" si="194">(C384-K384)^2</f>
        <v>2.2326552273740425</v>
      </c>
      <c r="M384" s="4">
        <f t="shared" ref="M384" si="195">$AJ$3+$AJ$4*SIN((B384-$AJ$5)/365*2*PI())</f>
        <v>58.838437123426679</v>
      </c>
      <c r="N384">
        <f t="shared" ref="N384" si="196">IF(B384&gt;0,(D384-M384)^2,0)</f>
        <v>1.8538534668626232</v>
      </c>
      <c r="P384">
        <f>VLOOKUP(Lake!B384,'TRI Daily 2021-5'!S$391:T$756,2)</f>
        <v>71</v>
      </c>
      <c r="Q384">
        <f>VLOOKUP(Lake!B384,'TRI Daily 2021-5'!U$391:V$756,2)</f>
        <v>59.107142857142854</v>
      </c>
      <c r="R384">
        <f t="shared" si="113"/>
        <v>65.092142857142861</v>
      </c>
      <c r="S384">
        <f t="shared" si="114"/>
        <v>12.903490306122475</v>
      </c>
      <c r="T384">
        <f>VLOOKUP(Lake!B384,'TRI Daily 2021-5'!W$391:X$756,2)</f>
        <v>55.261904761904759</v>
      </c>
      <c r="U384">
        <f t="shared" si="115"/>
        <v>61.40190476190476</v>
      </c>
      <c r="V384">
        <f t="shared" si="116"/>
        <v>9.6226757369618707E-3</v>
      </c>
    </row>
    <row r="385" spans="1:22" x14ac:dyDescent="0.45">
      <c r="A385" s="8">
        <v>44882.708333333336</v>
      </c>
      <c r="B385" s="2">
        <f t="shared" si="92"/>
        <v>321</v>
      </c>
      <c r="C385">
        <v>55.9</v>
      </c>
      <c r="D385">
        <v>55.9</v>
      </c>
      <c r="K385" s="4">
        <f t="shared" ref="K385" si="197">IF(B385&gt;0,$Q$3+$Q$4*SIN((B385-$Q$5)/365*2*PI()),0)</f>
        <v>57.01283358190458</v>
      </c>
      <c r="L385" s="4">
        <f t="shared" ref="L385" si="198">(C385-K385)^2</f>
        <v>1.238398581014581</v>
      </c>
      <c r="M385" s="4">
        <f t="shared" ref="M385" si="199">$AJ$3+$AJ$4*SIN((B385-$AJ$5)/365*2*PI())</f>
        <v>56.254735696638093</v>
      </c>
      <c r="N385">
        <f t="shared" ref="N385" si="200">IF(B385&gt;0,(D385-M385)^2,0)</f>
        <v>0.12583741446931426</v>
      </c>
      <c r="P385">
        <f>VLOOKUP(Lake!B385,'TRI Daily 2021-5'!S$391:T$756,2)</f>
        <v>41.5</v>
      </c>
      <c r="Q385">
        <f>VLOOKUP(Lake!B385,'TRI Daily 2021-5'!U$391:V$756,2)</f>
        <v>54.75</v>
      </c>
      <c r="R385">
        <f t="shared" si="113"/>
        <v>60.734999999999999</v>
      </c>
      <c r="S385">
        <f t="shared" si="114"/>
        <v>23.37722500000001</v>
      </c>
      <c r="T385">
        <f>VLOOKUP(Lake!B385,'TRI Daily 2021-5'!W$391:X$756,2)</f>
        <v>55.547619047619051</v>
      </c>
      <c r="U385">
        <f t="shared" si="115"/>
        <v>61.687619047619052</v>
      </c>
      <c r="V385">
        <f t="shared" si="116"/>
        <v>33.496534240362877</v>
      </c>
    </row>
    <row r="386" spans="1:22" x14ac:dyDescent="0.45">
      <c r="A386" s="8">
        <v>44907.666666666664</v>
      </c>
      <c r="B386" s="2">
        <f t="shared" si="92"/>
        <v>346</v>
      </c>
      <c r="C386">
        <v>52.5</v>
      </c>
      <c r="D386">
        <v>50.7</v>
      </c>
      <c r="K386" s="4">
        <f t="shared" ref="K386" si="201">IF(B386&gt;0,$Q$3+$Q$4*SIN((B386-$Q$5)/365*2*PI()),0)</f>
        <v>50.586510578255293</v>
      </c>
      <c r="L386" s="4">
        <f t="shared" ref="L386" si="202">(C386-K386)^2</f>
        <v>3.6614417671288928</v>
      </c>
      <c r="M386" s="4">
        <f t="shared" ref="M386" si="203">$AJ$3+$AJ$4*SIN((B386-$AJ$5)/365*2*PI())</f>
        <v>50.552775631321232</v>
      </c>
      <c r="N386">
        <f t="shared" ref="N386" si="204">IF(B386&gt;0,(D386-M386)^2,0)</f>
        <v>2.1675014732862583E-2</v>
      </c>
      <c r="P386">
        <f>VLOOKUP(Lake!B386,'TRI Daily 2021-5'!S$391:T$756,2)</f>
        <v>47.5</v>
      </c>
      <c r="Q386">
        <f>VLOOKUP(Lake!B386,'TRI Daily 2021-5'!U$391:V$756,2)</f>
        <v>47.285714285714285</v>
      </c>
      <c r="R386">
        <f t="shared" si="113"/>
        <v>53.270714285714284</v>
      </c>
      <c r="S386">
        <f t="shared" si="114"/>
        <v>0.59400051020407918</v>
      </c>
      <c r="T386">
        <f>VLOOKUP(Lake!B386,'TRI Daily 2021-5'!W$391:X$756,2)</f>
        <v>46.857142857142854</v>
      </c>
      <c r="U386">
        <f t="shared" si="115"/>
        <v>52.997142857142855</v>
      </c>
      <c r="V386">
        <f t="shared" si="116"/>
        <v>0.24715102040816081</v>
      </c>
    </row>
    <row r="387" spans="1:22" x14ac:dyDescent="0.45">
      <c r="A387" s="8">
        <v>44916.708333333336</v>
      </c>
      <c r="B387" s="2">
        <f t="shared" si="92"/>
        <v>355</v>
      </c>
      <c r="C387">
        <v>50.7</v>
      </c>
      <c r="D387">
        <v>49.8</v>
      </c>
      <c r="K387" s="4">
        <f t="shared" ref="K387" si="205">IF(B387&gt;0,$Q$3+$Q$4*SIN((B387-$Q$5)/365*2*PI()),0)</f>
        <v>48.813484190647891</v>
      </c>
      <c r="L387" s="4">
        <f t="shared" ref="L387" si="206">(C387-K387)^2</f>
        <v>3.5589418989354531</v>
      </c>
      <c r="M387" s="4">
        <f t="shared" ref="M387" si="207">$AJ$3+$AJ$4*SIN((B387-$AJ$5)/365*2*PI())</f>
        <v>48.916674160637214</v>
      </c>
      <c r="N387">
        <f t="shared" ref="N387" si="208">IF(B387&gt;0,(D387-M387)^2,0)</f>
        <v>0.78026453848596511</v>
      </c>
      <c r="P387">
        <f>VLOOKUP(Lake!B387,'TRI Daily 2021-5'!S$391:T$756,2)</f>
        <v>40.5</v>
      </c>
      <c r="Q387">
        <f>VLOOKUP(Lake!B387,'TRI Daily 2021-5'!U$391:V$756,2)</f>
        <v>44.714285714285715</v>
      </c>
      <c r="R387">
        <f t="shared" si="113"/>
        <v>50.699285714285715</v>
      </c>
      <c r="S387">
        <f t="shared" si="114"/>
        <v>5.1020408163607525E-7</v>
      </c>
      <c r="T387">
        <f>VLOOKUP(Lake!B387,'TRI Daily 2021-5'!W$391:X$756,2)</f>
        <v>43.904761904761905</v>
      </c>
      <c r="U387">
        <f t="shared" si="115"/>
        <v>50.044761904761906</v>
      </c>
      <c r="V387">
        <f t="shared" si="116"/>
        <v>0.42933696145124972</v>
      </c>
    </row>
    <row r="388" spans="1:22" x14ac:dyDescent="0.45">
      <c r="A388" s="8">
        <v>44924.541666666664</v>
      </c>
      <c r="B388" s="2">
        <f t="shared" si="92"/>
        <v>363</v>
      </c>
      <c r="C388">
        <v>47.1</v>
      </c>
      <c r="D388">
        <v>45.8</v>
      </c>
      <c r="E388" t="s">
        <v>77</v>
      </c>
      <c r="K388" s="4">
        <f t="shared" ref="K388" si="209">IF(B388&gt;0,$Q$3+$Q$4*SIN((B388-$Q$5)/365*2*PI()),0)</f>
        <v>47.537709049073499</v>
      </c>
      <c r="L388" s="4">
        <f t="shared" ref="L388" si="210">(C388-K388)^2</f>
        <v>0.19158921164082515</v>
      </c>
      <c r="M388" s="4">
        <f t="shared" ref="M388" si="211">$AJ$3+$AJ$4*SIN((B388-$AJ$5)/365*2*PI())</f>
        <v>47.702279174574912</v>
      </c>
      <c r="N388">
        <f t="shared" ref="N388" si="212">IF(B388&gt;0,(D388-M388)^2,0)</f>
        <v>3.6186660580214185</v>
      </c>
      <c r="P388">
        <f>VLOOKUP(Lake!B388,'TRI Daily 2021-5'!S$391:T$756,2)</f>
        <v>36</v>
      </c>
      <c r="Q388">
        <f>VLOOKUP(Lake!B388,'TRI Daily 2021-5'!U$391:V$756,2)</f>
        <v>31.785714285714285</v>
      </c>
      <c r="R388">
        <f t="shared" si="113"/>
        <v>37.770714285714284</v>
      </c>
      <c r="S388">
        <f t="shared" si="114"/>
        <v>87.035571938775561</v>
      </c>
      <c r="T388">
        <f>VLOOKUP(Lake!B388,'TRI Daily 2021-5'!W$391:X$756,2)</f>
        <v>37.714285714285715</v>
      </c>
      <c r="U388">
        <f t="shared" si="115"/>
        <v>43.854285714285716</v>
      </c>
      <c r="V388">
        <f t="shared" si="116"/>
        <v>10.534661224489795</v>
      </c>
    </row>
    <row r="389" spans="1:22" x14ac:dyDescent="0.45">
      <c r="A389" s="8">
        <v>44936.583333333336</v>
      </c>
      <c r="B389" s="2">
        <f>_xlfn.DAYS(A389,A$4)-730-365-365-365-365-366-365-365</f>
        <v>10</v>
      </c>
      <c r="C389">
        <v>46.9</v>
      </c>
      <c r="D389">
        <v>45.3</v>
      </c>
      <c r="K389" s="4">
        <f t="shared" ref="K389" si="213">IF(B389&gt;0,$Q$3+$Q$4*SIN((B389-$Q$5)/365*2*PI()),0)</f>
        <v>46.207376400796491</v>
      </c>
      <c r="L389" s="4">
        <f t="shared" ref="L389" si="214">(C389-K389)^2</f>
        <v>0.47972745017362095</v>
      </c>
      <c r="M389" s="4">
        <f t="shared" ref="M389" si="215">$AJ$3+$AJ$4*SIN((B389-$AJ$5)/365*2*PI())</f>
        <v>46.355151461156247</v>
      </c>
      <c r="N389">
        <f t="shared" ref="N389" si="216">IF(B389&gt;0,(D389-M389)^2,0)</f>
        <v>1.1133446059801684</v>
      </c>
      <c r="P389">
        <f>VLOOKUP(Lake!B389,'TRI Daily 2021-5'!S$757:T$1121,2)</f>
        <v>37.5</v>
      </c>
      <c r="Q389">
        <f>VLOOKUP(Lake!B389,'TRI Daily 2021-5'!U$757:V$1121,2)</f>
        <v>45.321428571428569</v>
      </c>
      <c r="R389">
        <f t="shared" si="113"/>
        <v>51.306428571428569</v>
      </c>
      <c r="S389">
        <f t="shared" si="114"/>
        <v>19.41661275510203</v>
      </c>
      <c r="T389">
        <f>VLOOKUP(Lake!B389,'TRI Daily 2021-5'!W$757:X$1121,2)</f>
        <v>39.11904761904762</v>
      </c>
      <c r="U389">
        <f t="shared" si="115"/>
        <v>45.259047619047621</v>
      </c>
      <c r="V389">
        <f t="shared" si="116"/>
        <v>2.6927247165532768</v>
      </c>
    </row>
    <row r="390" spans="1:22" x14ac:dyDescent="0.45">
      <c r="A390" s="8">
        <v>44942.458333333336</v>
      </c>
      <c r="B390" s="2">
        <f t="shared" ref="B390:B453" si="217">_xlfn.DAYS(A390,A$4)-730-365-365-365-365-366-365-365</f>
        <v>16</v>
      </c>
      <c r="C390">
        <v>45.9</v>
      </c>
      <c r="D390">
        <v>45.3</v>
      </c>
      <c r="K390" s="4">
        <f t="shared" ref="K390" si="218">IF(B390&gt;0,$Q$3+$Q$4*SIN((B390-$Q$5)/365*2*PI()),0)</f>
        <v>45.82041138188653</v>
      </c>
      <c r="L390" s="4">
        <f t="shared" ref="L390" si="219">(C390-K390)^2</f>
        <v>6.3343481332116163E-3</v>
      </c>
      <c r="M390" s="4">
        <f t="shared" ref="M390" si="220">$AJ$3+$AJ$4*SIN((B390-$AJ$5)/365*2*PI())</f>
        <v>45.910930470394064</v>
      </c>
      <c r="N390">
        <f t="shared" ref="N390" si="221">IF(B390&gt;0,(D390-M390)^2,0)</f>
        <v>0.37323603965591545</v>
      </c>
      <c r="P390">
        <f>VLOOKUP(Lake!B390,'TRI Daily 2021-5'!S$757:T$1121,2)</f>
        <v>36.5</v>
      </c>
      <c r="Q390">
        <f>VLOOKUP(Lake!B390,'TRI Daily 2021-5'!U$757:V$1121,2)</f>
        <v>42.321428571428569</v>
      </c>
      <c r="R390">
        <f t="shared" si="113"/>
        <v>48.306428571428569</v>
      </c>
      <c r="S390">
        <f t="shared" si="114"/>
        <v>5.7908984693877494</v>
      </c>
      <c r="T390">
        <f>VLOOKUP(Lake!B390,'TRI Daily 2021-5'!W$757:X$1121,2)</f>
        <v>43.071428571428569</v>
      </c>
      <c r="U390">
        <f t="shared" si="115"/>
        <v>49.21142857142857</v>
      </c>
      <c r="V390">
        <f t="shared" si="116"/>
        <v>10.965559183673468</v>
      </c>
    </row>
    <row r="391" spans="1:22" x14ac:dyDescent="0.45">
      <c r="A391" s="8">
        <v>44961.625</v>
      </c>
      <c r="B391" s="2">
        <f t="shared" si="217"/>
        <v>35</v>
      </c>
      <c r="C391">
        <v>48.6</v>
      </c>
      <c r="D391">
        <v>45.6</v>
      </c>
      <c r="K391" s="4">
        <f t="shared" ref="K391" si="222">IF(B391&gt;0,$Q$3+$Q$4*SIN((B391-$Q$5)/365*2*PI()),0)</f>
        <v>45.866317404486622</v>
      </c>
      <c r="L391" s="4">
        <f t="shared" ref="L391" si="223">(C391-K391)^2</f>
        <v>7.4730205330127646</v>
      </c>
      <c r="M391" s="4">
        <f t="shared" ref="M391" si="224">$AJ$3+$AJ$4*SIN((B391-$AJ$5)/365*2*PI())</f>
        <v>45.570229622285275</v>
      </c>
      <c r="N391">
        <f t="shared" ref="N391" si="225">IF(B391&gt;0,(D391-M391)^2,0)</f>
        <v>8.8627538927746861E-4</v>
      </c>
      <c r="P391">
        <f>VLOOKUP(Lake!B391,'TRI Daily 2021-5'!S$757:T$1121,2)</f>
        <v>33</v>
      </c>
      <c r="Q391">
        <f>VLOOKUP(Lake!B391,'TRI Daily 2021-5'!U$757:V$1121,2)</f>
        <v>39.892857142857146</v>
      </c>
      <c r="R391">
        <f t="shared" si="113"/>
        <v>45.877857142857145</v>
      </c>
      <c r="S391">
        <f t="shared" si="114"/>
        <v>7.4100617346938717</v>
      </c>
      <c r="T391">
        <f>VLOOKUP(Lake!B391,'TRI Daily 2021-5'!W$757:X$1121,2)</f>
        <v>40.857142857142854</v>
      </c>
      <c r="U391">
        <f t="shared" si="115"/>
        <v>46.997142857142855</v>
      </c>
      <c r="V391">
        <f t="shared" si="116"/>
        <v>2.5691510204081758</v>
      </c>
    </row>
    <row r="392" spans="1:22" x14ac:dyDescent="0.45">
      <c r="A392" s="8">
        <v>44965.333333333336</v>
      </c>
      <c r="B392" s="2">
        <f t="shared" si="217"/>
        <v>39</v>
      </c>
      <c r="C392">
        <v>46.6</v>
      </c>
      <c r="D392">
        <v>46</v>
      </c>
      <c r="K392" s="4">
        <f t="shared" ref="K392" si="226">IF(B392&gt;0,$Q$3+$Q$4*SIN((B392-$Q$5)/365*2*PI()),0)</f>
        <v>46.122246811209607</v>
      </c>
      <c r="L392" s="4">
        <f t="shared" ref="L392" si="227">(C392-K392)^2</f>
        <v>0.22824810939939055</v>
      </c>
      <c r="M392" s="4">
        <f t="shared" ref="M392" si="228">$AJ$3+$AJ$4*SIN((B392-$AJ$5)/365*2*PI())</f>
        <v>45.707631458429077</v>
      </c>
      <c r="N392">
        <f t="shared" ref="N392" si="229">IF(B392&gt;0,(D392-M392)^2,0)</f>
        <v>8.54793641003085E-2</v>
      </c>
      <c r="P392">
        <f>VLOOKUP(Lake!B392,'TRI Daily 2021-5'!S$757:T$1121,2)</f>
        <v>48</v>
      </c>
      <c r="Q392">
        <f>VLOOKUP(Lake!B392,'TRI Daily 2021-5'!U$757:V$1121,2)</f>
        <v>40.5</v>
      </c>
      <c r="R392">
        <f t="shared" si="113"/>
        <v>46.484999999999999</v>
      </c>
      <c r="S392">
        <f t="shared" si="114"/>
        <v>1.3225000000000457E-2</v>
      </c>
      <c r="T392">
        <f>VLOOKUP(Lake!B392,'TRI Daily 2021-5'!W$757:X$1121,2)</f>
        <v>41.38095238095238</v>
      </c>
      <c r="U392">
        <f t="shared" si="115"/>
        <v>47.52095238095238</v>
      </c>
      <c r="V392">
        <f t="shared" si="116"/>
        <v>0.8481532879818553</v>
      </c>
    </row>
    <row r="393" spans="1:22" x14ac:dyDescent="0.45">
      <c r="A393" s="8">
        <v>44975.458333333336</v>
      </c>
      <c r="B393" s="2">
        <f t="shared" si="217"/>
        <v>49</v>
      </c>
      <c r="C393">
        <v>48</v>
      </c>
      <c r="D393">
        <v>47.3</v>
      </c>
      <c r="K393" s="4">
        <f t="shared" ref="K393" si="230">IF(B393&gt;0,$Q$3+$Q$4*SIN((B393-$Q$5)/365*2*PI()),0)</f>
        <v>47.124986848250302</v>
      </c>
      <c r="L393" s="4">
        <f t="shared" ref="L393" si="231">(C393-K393)^2</f>
        <v>0.76564801573494035</v>
      </c>
      <c r="M393" s="4">
        <f t="shared" ref="M393" si="232">$AJ$3+$AJ$4*SIN((B393-$AJ$5)/365*2*PI())</f>
        <v>46.363884038666484</v>
      </c>
      <c r="N393">
        <f t="shared" ref="N393" si="233">IF(B393&gt;0,(D393-M393)^2,0)</f>
        <v>0.87631309306336769</v>
      </c>
      <c r="P393">
        <f>VLOOKUP(Lake!B393,'TRI Daily 2021-5'!S$757:T$1121,2)</f>
        <v>37.5</v>
      </c>
      <c r="Q393">
        <f>VLOOKUP(Lake!B393,'TRI Daily 2021-5'!U$757:V$1121,2)</f>
        <v>47.5</v>
      </c>
      <c r="R393">
        <f t="shared" si="113"/>
        <v>53.484999999999999</v>
      </c>
      <c r="S393">
        <f t="shared" si="114"/>
        <v>30.085224999999994</v>
      </c>
      <c r="T393">
        <f>VLOOKUP(Lake!B393,'TRI Daily 2021-5'!W$757:X$1121,2)</f>
        <v>44.976190476190474</v>
      </c>
      <c r="U393">
        <f t="shared" si="115"/>
        <v>51.116190476190475</v>
      </c>
      <c r="V393">
        <f t="shared" si="116"/>
        <v>9.7106430839002194</v>
      </c>
    </row>
    <row r="394" spans="1:22" x14ac:dyDescent="0.45">
      <c r="A394" s="8">
        <v>44980.75</v>
      </c>
      <c r="B394" s="2">
        <f t="shared" si="217"/>
        <v>54</v>
      </c>
      <c r="C394">
        <v>53.6</v>
      </c>
      <c r="D394">
        <v>49.4</v>
      </c>
      <c r="K394" s="4">
        <f t="shared" ref="K394" si="234">IF(B394&gt;0,$Q$3+$Q$4*SIN((B394-$Q$5)/365*2*PI()),0)</f>
        <v>47.813633047104005</v>
      </c>
      <c r="L394" s="4">
        <f t="shared" ref="L394" si="235">(C394-K394)^2</f>
        <v>33.482042513566896</v>
      </c>
      <c r="M394" s="4">
        <f t="shared" ref="M394" si="236">$AJ$3+$AJ$4*SIN((B394-$AJ$5)/365*2*PI())</f>
        <v>46.854859919277452</v>
      </c>
      <c r="N394">
        <f t="shared" ref="N394:N395" si="237">IF(B394&gt;0,(D394-M394)^2,0)</f>
        <v>6.4777380305003724</v>
      </c>
      <c r="P394">
        <f>VLOOKUP(Lake!B394,'TRI Daily 2021-5'!S$757:T$1121,2)</f>
        <v>62</v>
      </c>
      <c r="Q394">
        <f>VLOOKUP(Lake!B394,'TRI Daily 2021-5'!U$757:V$1121,2)</f>
        <v>49.821428571428569</v>
      </c>
      <c r="R394">
        <f t="shared" si="113"/>
        <v>55.806428571428569</v>
      </c>
      <c r="S394">
        <f t="shared" si="114"/>
        <v>4.8683270408163084</v>
      </c>
      <c r="T394">
        <f>VLOOKUP(Lake!B394,'TRI Daily 2021-5'!W$757:X$1121,2)</f>
        <v>47.428571428571431</v>
      </c>
      <c r="U394">
        <f t="shared" si="115"/>
        <v>53.568571428571431</v>
      </c>
      <c r="V394">
        <f t="shared" si="116"/>
        <v>9.8775510204074228E-4</v>
      </c>
    </row>
    <row r="395" spans="1:22" x14ac:dyDescent="0.45">
      <c r="A395" s="8">
        <v>44984.333333333336</v>
      </c>
      <c r="B395" s="2">
        <f t="shared" si="217"/>
        <v>58</v>
      </c>
      <c r="C395">
        <v>49.4</v>
      </c>
      <c r="D395">
        <v>49.1</v>
      </c>
      <c r="K395" s="4">
        <f t="shared" ref="K395" si="238">IF(B395&gt;0,$Q$3+$Q$4*SIN((B395-$Q$5)/365*2*PI()),0)</f>
        <v>48.450041891716346</v>
      </c>
      <c r="L395" s="4">
        <f t="shared" ref="L395" si="239">(C395-K395)^2</f>
        <v>0.90242040749385621</v>
      </c>
      <c r="M395" s="4">
        <f t="shared" ref="M395" si="240">$AJ$3+$AJ$4*SIN((B395-$AJ$5)/365*2*PI())</f>
        <v>47.322710636873531</v>
      </c>
      <c r="N395">
        <f t="shared" si="237"/>
        <v>3.158757480282496</v>
      </c>
      <c r="P395">
        <f>VLOOKUP(Lake!B395,'TRI Daily 2021-5'!S$757:T$1121,2)</f>
        <v>61</v>
      </c>
      <c r="Q395">
        <f>VLOOKUP(Lake!B395,'TRI Daily 2021-5'!U$757:V$1121,2)</f>
        <v>52.5</v>
      </c>
      <c r="R395">
        <f t="shared" si="113"/>
        <v>58.484999999999999</v>
      </c>
      <c r="S395">
        <f t="shared" si="114"/>
        <v>82.537225000000021</v>
      </c>
      <c r="T395">
        <f>VLOOKUP(Lake!B395,'TRI Daily 2021-5'!W$757:X$1121,2)</f>
        <v>50.761904761904759</v>
      </c>
      <c r="U395">
        <f t="shared" si="115"/>
        <v>56.90190476190476</v>
      </c>
      <c r="V395">
        <f t="shared" si="116"/>
        <v>56.278575056689334</v>
      </c>
    </row>
    <row r="396" spans="1:22" x14ac:dyDescent="0.45">
      <c r="A396" s="8">
        <v>44987.666666666664</v>
      </c>
      <c r="B396" s="2">
        <f t="shared" si="217"/>
        <v>61</v>
      </c>
      <c r="C396">
        <v>53.6</v>
      </c>
      <c r="D396">
        <v>50.5</v>
      </c>
      <c r="K396" s="4">
        <f t="shared" ref="K396" si="241">IF(B396&gt;0,$Q$3+$Q$4*SIN((B396-$Q$5)/365*2*PI()),0)</f>
        <v>48.975268392828831</v>
      </c>
      <c r="L396" s="4">
        <f t="shared" ref="L396" si="242">(C396-K396)^2</f>
        <v>21.388142438368039</v>
      </c>
      <c r="M396" s="4">
        <f t="shared" ref="M396" si="243">$AJ$3+$AJ$4*SIN((B396-$AJ$5)/365*2*PI())</f>
        <v>47.715959923774903</v>
      </c>
      <c r="N396">
        <f t="shared" ref="N396" si="244">IF(B396&gt;0,(D396-M396)^2,0)</f>
        <v>7.7508791460274411</v>
      </c>
      <c r="P396">
        <f>VLOOKUP(Lake!B396,'TRI Daily 2021-5'!S$757:T$1121,2)</f>
        <v>58.5</v>
      </c>
      <c r="Q396">
        <f>VLOOKUP(Lake!B396,'TRI Daily 2021-5'!U$757:V$1121,2)</f>
        <v>52.857142857142854</v>
      </c>
      <c r="R396">
        <f t="shared" si="113"/>
        <v>58.842142857142854</v>
      </c>
      <c r="S396">
        <f t="shared" si="114"/>
        <v>27.480061734693823</v>
      </c>
      <c r="T396">
        <f>VLOOKUP(Lake!B396,'TRI Daily 2021-5'!W$757:X$1121,2)</f>
        <v>51.857142857142854</v>
      </c>
      <c r="U396">
        <f t="shared" si="115"/>
        <v>57.997142857142855</v>
      </c>
      <c r="V396">
        <f t="shared" si="116"/>
        <v>19.334865306122413</v>
      </c>
    </row>
    <row r="397" spans="1:22" x14ac:dyDescent="0.45">
      <c r="A397" s="8">
        <v>44989.666666666664</v>
      </c>
      <c r="B397" s="2">
        <f t="shared" si="217"/>
        <v>63</v>
      </c>
      <c r="C397">
        <v>55.7</v>
      </c>
      <c r="D397">
        <v>50.1</v>
      </c>
      <c r="K397" s="4">
        <f t="shared" ref="K397" si="245">IF(B397&gt;0,$Q$3+$Q$4*SIN((B397-$Q$5)/365*2*PI()),0)</f>
        <v>49.34747032188735</v>
      </c>
      <c r="L397" s="4">
        <f t="shared" ref="L397" si="246">(C397-K397)^2</f>
        <v>40.354633311302045</v>
      </c>
      <c r="M397" s="4">
        <f t="shared" ref="M397" si="247">$AJ$3+$AJ$4*SIN((B397-$AJ$5)/365*2*PI())</f>
        <v>47.997724449259593</v>
      </c>
      <c r="N397">
        <f t="shared" ref="N397" si="248">IF(B397&gt;0,(D397-M397)^2,0)</f>
        <v>4.419562491240888</v>
      </c>
      <c r="P397">
        <f>VLOOKUP(Lake!B397,'TRI Daily 2021-5'!S$757:T$1121,2)</f>
        <v>49</v>
      </c>
      <c r="Q397">
        <f>VLOOKUP(Lake!B397,'TRI Daily 2021-5'!U$757:V$1121,2)</f>
        <v>54.928571428571431</v>
      </c>
      <c r="R397">
        <f t="shared" si="113"/>
        <v>60.91357142857143</v>
      </c>
      <c r="S397">
        <f t="shared" si="114"/>
        <v>27.181327040816313</v>
      </c>
      <c r="T397">
        <f>VLOOKUP(Lake!B397,'TRI Daily 2021-5'!W$757:X$1121,2)</f>
        <v>52.61904761904762</v>
      </c>
      <c r="U397">
        <f t="shared" si="115"/>
        <v>58.759047619047621</v>
      </c>
      <c r="V397">
        <f t="shared" si="116"/>
        <v>9.3577723356009006</v>
      </c>
    </row>
    <row r="398" spans="1:22" x14ac:dyDescent="0.45">
      <c r="A398" s="8">
        <v>45005.5</v>
      </c>
      <c r="B398" s="2">
        <f t="shared" si="217"/>
        <v>79</v>
      </c>
      <c r="C398">
        <v>51.4</v>
      </c>
      <c r="D398">
        <v>49.8</v>
      </c>
      <c r="K398" s="4">
        <f t="shared" ref="K398" si="249">IF(B398&gt;0,$Q$3+$Q$4*SIN((B398-$Q$5)/365*2*PI()),0)</f>
        <v>52.900558128438533</v>
      </c>
      <c r="L398" s="4">
        <f t="shared" ref="L398" si="250">(C398-K398)^2</f>
        <v>2.2516746968229566</v>
      </c>
      <c r="M398" s="4">
        <f t="shared" ref="M398" si="251">$AJ$3+$AJ$4*SIN((B398-$AJ$5)/365*2*PI())</f>
        <v>50.77059590294509</v>
      </c>
      <c r="N398">
        <f t="shared" ref="N398" si="252">IF(B398&gt;0,(D398-M398)^2,0)</f>
        <v>0.9420564068137991</v>
      </c>
      <c r="P398">
        <f>VLOOKUP(Lake!B398,'TRI Daily 2021-5'!S$757:T$1121,2)</f>
        <v>33.5</v>
      </c>
      <c r="Q398">
        <f>VLOOKUP(Lake!B398,'TRI Daily 2021-5'!U$757:V$1121,2)</f>
        <v>41.892857142857146</v>
      </c>
      <c r="R398">
        <f t="shared" si="113"/>
        <v>47.877857142857145</v>
      </c>
      <c r="S398">
        <f t="shared" si="114"/>
        <v>12.405490306122422</v>
      </c>
      <c r="T398">
        <f>VLOOKUP(Lake!B398,'TRI Daily 2021-5'!W$757:X$1121,2)</f>
        <v>46.38095238095238</v>
      </c>
      <c r="U398">
        <f t="shared" si="115"/>
        <v>52.52095238095238</v>
      </c>
      <c r="V398">
        <f t="shared" si="116"/>
        <v>1.2565342403628132</v>
      </c>
    </row>
    <row r="399" spans="1:22" x14ac:dyDescent="0.45">
      <c r="A399" s="8">
        <v>45008.333333333336</v>
      </c>
      <c r="B399" s="2">
        <f t="shared" si="217"/>
        <v>82</v>
      </c>
      <c r="C399">
        <v>52.7</v>
      </c>
      <c r="D399">
        <v>52.3</v>
      </c>
      <c r="K399" s="4">
        <f t="shared" ref="K399" si="253">IF(B399&gt;0,$Q$3+$Q$4*SIN((B399-$Q$5)/365*2*PI()),0)</f>
        <v>53.667466175019243</v>
      </c>
      <c r="L399" s="4">
        <f t="shared" ref="L399" si="254">(C399-K399)^2</f>
        <v>0.93599079980635858</v>
      </c>
      <c r="M399" s="4">
        <f t="shared" ref="M399" si="255">$AJ$3+$AJ$4*SIN((B399-$AJ$5)/365*2*PI())</f>
        <v>51.382877658378192</v>
      </c>
      <c r="N399">
        <f t="shared" ref="N399" si="256">IF(B399&gt;0,(D399-M399)^2,0)</f>
        <v>0.84111338950186376</v>
      </c>
      <c r="P399">
        <f>VLOOKUP(Lake!B399,'TRI Daily 2021-5'!S$757:T$1121,2)</f>
        <v>61</v>
      </c>
      <c r="Q399">
        <f>VLOOKUP(Lake!B399,'TRI Daily 2021-5'!U$757:V$1121,2)</f>
        <v>42.642857142857146</v>
      </c>
      <c r="R399">
        <f t="shared" si="113"/>
        <v>48.627857142857145</v>
      </c>
      <c r="S399">
        <f t="shared" si="114"/>
        <v>16.582347448979593</v>
      </c>
      <c r="T399">
        <f>VLOOKUP(Lake!B399,'TRI Daily 2021-5'!W$757:X$1121,2)</f>
        <v>45.333333333333336</v>
      </c>
      <c r="U399">
        <f t="shared" si="115"/>
        <v>51.473333333333336</v>
      </c>
      <c r="V399">
        <f t="shared" si="116"/>
        <v>1.5047111111111109</v>
      </c>
    </row>
    <row r="400" spans="1:22" x14ac:dyDescent="0.45">
      <c r="A400" s="8">
        <v>45011.791666666664</v>
      </c>
      <c r="B400" s="2">
        <f t="shared" si="217"/>
        <v>85</v>
      </c>
      <c r="C400">
        <v>59.7</v>
      </c>
      <c r="D400">
        <v>54.5</v>
      </c>
      <c r="K400" s="4">
        <f t="shared" ref="K400" si="257">IF(B400&gt;0,$Q$3+$Q$4*SIN((B400-$Q$5)/365*2*PI()),0)</f>
        <v>54.461391279703804</v>
      </c>
      <c r="L400" s="4">
        <f t="shared" ref="L400" si="258">(C400-K400)^2</f>
        <v>27.443021324363379</v>
      </c>
      <c r="M400" s="4">
        <f t="shared" ref="M400" si="259">$AJ$3+$AJ$4*SIN((B400-$AJ$5)/365*2*PI())</f>
        <v>52.020535558784154</v>
      </c>
      <c r="N400">
        <f t="shared" ref="N400" si="260">IF(B400&gt;0,(D400-M400)^2,0)</f>
        <v>6.147743915253808</v>
      </c>
      <c r="P400">
        <f>VLOOKUP(Lake!B400,'TRI Daily 2021-5'!S$757:T$1121,2)</f>
        <v>59</v>
      </c>
      <c r="Q400">
        <f>VLOOKUP(Lake!B400,'TRI Daily 2021-5'!U$757:V$1121,2)</f>
        <v>46.5</v>
      </c>
      <c r="R400">
        <f t="shared" si="113"/>
        <v>52.484999999999999</v>
      </c>
      <c r="S400">
        <f t="shared" si="114"/>
        <v>52.056225000000047</v>
      </c>
      <c r="T400">
        <f>VLOOKUP(Lake!B400,'TRI Daily 2021-5'!W$757:X$1121,2)</f>
        <v>46.904761904761905</v>
      </c>
      <c r="U400">
        <f t="shared" si="115"/>
        <v>53.044761904761906</v>
      </c>
      <c r="V400">
        <f t="shared" si="116"/>
        <v>44.292194104308415</v>
      </c>
    </row>
    <row r="401" spans="1:22" x14ac:dyDescent="0.45">
      <c r="A401" s="8">
        <v>45014.375</v>
      </c>
      <c r="B401" s="2">
        <f t="shared" si="217"/>
        <v>88</v>
      </c>
      <c r="C401">
        <v>54.3</v>
      </c>
      <c r="D401">
        <v>54.5</v>
      </c>
      <c r="E401" t="s">
        <v>79</v>
      </c>
      <c r="K401" s="4">
        <f t="shared" ref="K401" si="261">IF(B401&gt;0,$Q$3+$Q$4*SIN((B401-$Q$5)/365*2*PI()),0)</f>
        <v>55.280216546456771</v>
      </c>
      <c r="L401" s="4">
        <f t="shared" ref="L401" si="262">(C401-K401)^2</f>
        <v>0.96082447794764414</v>
      </c>
      <c r="M401" s="4">
        <f t="shared" ref="M401" si="263">$AJ$3+$AJ$4*SIN((B401-$AJ$5)/365*2*PI())</f>
        <v>52.681869373910295</v>
      </c>
      <c r="N401">
        <f t="shared" ref="N401" si="264">IF(B401&gt;0,(D401-M401)^2,0)</f>
        <v>3.305598973525341</v>
      </c>
      <c r="P401">
        <f>VLOOKUP(Lake!B401,'TRI Daily 2021-5'!S$757:T$1121,2)</f>
        <v>46</v>
      </c>
      <c r="Q401">
        <f>VLOOKUP(Lake!B401,'TRI Daily 2021-5'!U$757:V$1121,2)</f>
        <v>50.107142857142854</v>
      </c>
      <c r="R401">
        <f t="shared" si="113"/>
        <v>56.092142857142854</v>
      </c>
      <c r="S401">
        <f t="shared" si="114"/>
        <v>3.2117760204081605</v>
      </c>
      <c r="T401">
        <f>VLOOKUP(Lake!B401,'TRI Daily 2021-5'!W$757:X$1121,2)</f>
        <v>47.452380952380949</v>
      </c>
      <c r="U401">
        <f t="shared" si="115"/>
        <v>53.59238095238095</v>
      </c>
      <c r="V401">
        <f t="shared" si="116"/>
        <v>0.50072471655328799</v>
      </c>
    </row>
    <row r="402" spans="1:22" x14ac:dyDescent="0.45">
      <c r="A402" s="8">
        <v>45021.333333333336</v>
      </c>
      <c r="B402" s="2">
        <f t="shared" si="217"/>
        <v>95</v>
      </c>
      <c r="C402">
        <v>59.7</v>
      </c>
      <c r="D402">
        <v>58.8</v>
      </c>
      <c r="K402" s="4">
        <f t="shared" ref="K402:K403" si="265">IF(B402&gt;0,$Q$3+$Q$4*SIN((B402-$Q$5)/365*2*PI()),0)</f>
        <v>57.275265973737781</v>
      </c>
      <c r="L402" s="4">
        <f t="shared" ref="L402:L403" si="266">(C402-K402)^2</f>
        <v>5.8793350981138044</v>
      </c>
      <c r="M402" s="4">
        <f t="shared" ref="M402:M403" si="267">$AJ$3+$AJ$4*SIN((B402-$AJ$5)/365*2*PI())</f>
        <v>54.307040527146029</v>
      </c>
      <c r="N402">
        <f t="shared" ref="N402:N403" si="268">IF(B402&gt;0,(D402-M402)^2,0)</f>
        <v>20.186684824708209</v>
      </c>
      <c r="P402">
        <f>VLOOKUP(Lake!B402,'TRI Daily 2021-5'!S$757:T$1121,2)</f>
        <v>71.5</v>
      </c>
      <c r="Q402">
        <f>VLOOKUP(Lake!B402,'TRI Daily 2021-5'!U$757:V$1121,2)</f>
        <v>57.928571428571431</v>
      </c>
      <c r="R402">
        <f t="shared" si="113"/>
        <v>63.91357142857143</v>
      </c>
      <c r="S402">
        <f t="shared" si="114"/>
        <v>17.754184183673459</v>
      </c>
      <c r="T402">
        <f>VLOOKUP(Lake!B402,'TRI Daily 2021-5'!W$757:X$1121,2)</f>
        <v>52.452380952380949</v>
      </c>
      <c r="U402">
        <f t="shared" si="115"/>
        <v>58.59238095238095</v>
      </c>
      <c r="V402">
        <f t="shared" si="116"/>
        <v>1.2268199546485385</v>
      </c>
    </row>
    <row r="403" spans="1:22" x14ac:dyDescent="0.45">
      <c r="A403" s="8">
        <v>45028.333333333336</v>
      </c>
      <c r="B403" s="2">
        <f t="shared" si="217"/>
        <v>102</v>
      </c>
      <c r="C403">
        <v>60</v>
      </c>
      <c r="D403">
        <v>59.1</v>
      </c>
      <c r="K403" s="4">
        <f t="shared" si="265"/>
        <v>59.364940715646497</v>
      </c>
      <c r="L403" s="4">
        <f t="shared" si="266"/>
        <v>0.4033002946435828</v>
      </c>
      <c r="M403" s="4">
        <f t="shared" si="267"/>
        <v>56.027826438306832</v>
      </c>
      <c r="N403">
        <f t="shared" si="268"/>
        <v>9.4382503931664949</v>
      </c>
      <c r="P403">
        <f>VLOOKUP(Lake!B403,'TRI Daily 2021-5'!S$757:T$1121,2)</f>
        <v>57</v>
      </c>
      <c r="Q403">
        <f>VLOOKUP(Lake!B403,'TRI Daily 2021-5'!U$757:V$1121,2)</f>
        <v>55.392857142857146</v>
      </c>
      <c r="R403">
        <f t="shared" si="113"/>
        <v>61.377857142857145</v>
      </c>
      <c r="S403">
        <f t="shared" si="114"/>
        <v>1.8984903061224558</v>
      </c>
      <c r="T403">
        <f>VLOOKUP(Lake!B403,'TRI Daily 2021-5'!W$757:X$1121,2)</f>
        <v>56.5</v>
      </c>
      <c r="U403">
        <f t="shared" si="115"/>
        <v>62.64</v>
      </c>
      <c r="V403">
        <f t="shared" si="116"/>
        <v>6.9696000000000033</v>
      </c>
    </row>
    <row r="404" spans="1:22" x14ac:dyDescent="0.45">
      <c r="A404" s="8">
        <v>45028.680555555555</v>
      </c>
      <c r="B404" s="2">
        <f t="shared" si="217"/>
        <v>102</v>
      </c>
      <c r="C404">
        <v>64.8</v>
      </c>
      <c r="D404">
        <v>58.6</v>
      </c>
      <c r="K404" s="4">
        <f t="shared" ref="K404" si="269">IF(B404&gt;0,$Q$3+$Q$4*SIN((B404-$Q$5)/365*2*PI()),0)</f>
        <v>59.364940715646497</v>
      </c>
      <c r="L404" s="4">
        <f t="shared" ref="L404" si="270">(C404-K404)^2</f>
        <v>29.539869424437178</v>
      </c>
      <c r="M404" s="4">
        <f t="shared" ref="M404" si="271">$AJ$3+$AJ$4*SIN((B404-$AJ$5)/365*2*PI())</f>
        <v>56.027826438306832</v>
      </c>
      <c r="N404">
        <f t="shared" ref="N404" si="272">IF(B404&gt;0,(D404-M404)^2,0)</f>
        <v>6.6160768314733254</v>
      </c>
      <c r="P404">
        <f>VLOOKUP(Lake!B404,'TRI Daily 2021-5'!S$757:T$1121,2)</f>
        <v>57</v>
      </c>
      <c r="Q404">
        <f>VLOOKUP(Lake!B404,'TRI Daily 2021-5'!U$757:V$1121,2)</f>
        <v>55.392857142857146</v>
      </c>
      <c r="R404">
        <f t="shared" si="113"/>
        <v>61.377857142857145</v>
      </c>
      <c r="S404">
        <f t="shared" si="114"/>
        <v>11.711061734693841</v>
      </c>
      <c r="T404">
        <f>VLOOKUP(Lake!B404,'TRI Daily 2021-5'!W$757:X$1121,2)</f>
        <v>56.5</v>
      </c>
      <c r="U404">
        <f t="shared" si="115"/>
        <v>62.64</v>
      </c>
      <c r="V404">
        <f t="shared" si="116"/>
        <v>4.6655999999999853</v>
      </c>
    </row>
    <row r="405" spans="1:22" x14ac:dyDescent="0.45">
      <c r="A405" s="8">
        <v>45030.541666666664</v>
      </c>
      <c r="B405" s="2">
        <f t="shared" si="217"/>
        <v>104</v>
      </c>
      <c r="C405">
        <v>65.099999999999994</v>
      </c>
      <c r="D405">
        <v>60.8</v>
      </c>
      <c r="K405" s="4">
        <f t="shared" ref="K405" si="273">IF(B405&gt;0,$Q$3+$Q$4*SIN((B405-$Q$5)/365*2*PI()),0)</f>
        <v>59.975156932832512</v>
      </c>
      <c r="L405" s="4">
        <f t="shared" ref="L405" si="274">(C405-K405)^2</f>
        <v>26.26401646309461</v>
      </c>
      <c r="M405" s="4">
        <f t="shared" ref="M405" si="275">$AJ$3+$AJ$4*SIN((B405-$AJ$5)/365*2*PI())</f>
        <v>56.533577882437491</v>
      </c>
      <c r="N405">
        <f t="shared" ref="N405" si="276">IF(B405&gt;0,(D405-M405)^2,0)</f>
        <v>18.202357685226538</v>
      </c>
      <c r="P405">
        <f>VLOOKUP(Lake!B405,'TRI Daily 2021-5'!S$757:T$1121,2)</f>
        <v>65.5</v>
      </c>
      <c r="Q405">
        <f>VLOOKUP(Lake!B405,'TRI Daily 2021-5'!U$757:V$1121,2)</f>
        <v>57.392857142857146</v>
      </c>
      <c r="R405">
        <f t="shared" si="113"/>
        <v>63.377857142857145</v>
      </c>
      <c r="S405">
        <f t="shared" si="114"/>
        <v>2.9657760204081351</v>
      </c>
      <c r="T405">
        <f>VLOOKUP(Lake!B405,'TRI Daily 2021-5'!W$757:X$1121,2)</f>
        <v>56.452380952380949</v>
      </c>
      <c r="U405">
        <f t="shared" si="115"/>
        <v>62.59238095238095</v>
      </c>
      <c r="V405">
        <f t="shared" si="116"/>
        <v>6.2881532879818449</v>
      </c>
    </row>
    <row r="406" spans="1:22" x14ac:dyDescent="0.45">
      <c r="A406" s="8">
        <v>45034.791666666664</v>
      </c>
      <c r="B406" s="2">
        <f t="shared" si="217"/>
        <v>108</v>
      </c>
      <c r="C406">
        <v>61.7</v>
      </c>
      <c r="D406">
        <v>59</v>
      </c>
      <c r="K406" s="4">
        <f t="shared" ref="K406" si="277">IF(B406&gt;0,$Q$3+$Q$4*SIN((B406-$Q$5)/365*2*PI()),0)</f>
        <v>61.208460362140805</v>
      </c>
      <c r="L406" s="4">
        <f t="shared" ref="L406" si="278">(C406-K406)^2</f>
        <v>0.24161121558675136</v>
      </c>
      <c r="M406" s="4">
        <f t="shared" ref="M406" si="279">$AJ$3+$AJ$4*SIN((B406-$AJ$5)/365*2*PI())</f>
        <v>57.560000452443816</v>
      </c>
      <c r="N406">
        <f t="shared" ref="N406" si="280">IF(B406&gt;0,(D406-M406)^2,0)</f>
        <v>2.0735986969620139</v>
      </c>
      <c r="P406">
        <f>VLOOKUP(Lake!B406,'TRI Daily 2021-5'!S$757:T$1121,2)</f>
        <v>54.5</v>
      </c>
      <c r="Q406">
        <f>VLOOKUP(Lake!B406,'TRI Daily 2021-5'!U$757:V$1121,2)</f>
        <v>57.642857142857146</v>
      </c>
      <c r="R406">
        <f t="shared" si="113"/>
        <v>63.627857142857145</v>
      </c>
      <c r="S406">
        <f t="shared" si="114"/>
        <v>3.7166331632653047</v>
      </c>
      <c r="T406">
        <f>VLOOKUP(Lake!B406,'TRI Daily 2021-5'!W$757:X$1121,2)</f>
        <v>56.261904761904759</v>
      </c>
      <c r="U406">
        <f t="shared" si="115"/>
        <v>62.40190476190476</v>
      </c>
      <c r="V406">
        <f t="shared" si="116"/>
        <v>0.49267029478457353</v>
      </c>
    </row>
    <row r="407" spans="1:22" x14ac:dyDescent="0.45">
      <c r="A407" s="8">
        <v>45036.5</v>
      </c>
      <c r="B407" s="2">
        <f t="shared" si="217"/>
        <v>110</v>
      </c>
      <c r="C407">
        <v>65.8</v>
      </c>
      <c r="D407">
        <v>61.1</v>
      </c>
      <c r="K407" s="4">
        <f t="shared" ref="K407" si="281">IF(B407&gt;0,$Q$3+$Q$4*SIN((B407-$Q$5)/365*2*PI()),0)</f>
        <v>61.830085864863236</v>
      </c>
      <c r="L407" s="4">
        <f t="shared" ref="L407" si="282">(C407-K407)^2</f>
        <v>15.760218240358661</v>
      </c>
      <c r="M407" s="4">
        <f t="shared" ref="M407" si="283">$AJ$3+$AJ$4*SIN((B407-$AJ$5)/365*2*PI())</f>
        <v>58.079455063808012</v>
      </c>
      <c r="N407">
        <f t="shared" ref="N407" si="284">IF(B407&gt;0,(D407-M407)^2,0)</f>
        <v>9.1236917115550664</v>
      </c>
      <c r="P407">
        <f>VLOOKUP(Lake!B407,'TRI Daily 2021-5'!S$757:T$1121,2)</f>
        <v>65</v>
      </c>
      <c r="Q407">
        <f>VLOOKUP(Lake!B407,'TRI Daily 2021-5'!U$757:V$1121,2)</f>
        <v>56.928571428571431</v>
      </c>
      <c r="R407">
        <f t="shared" si="113"/>
        <v>62.91357142857143</v>
      </c>
      <c r="S407">
        <f t="shared" si="114"/>
        <v>8.3314698979591597</v>
      </c>
      <c r="T407">
        <f>VLOOKUP(Lake!B407,'TRI Daily 2021-5'!W$757:X$1121,2)</f>
        <v>57.80952380952381</v>
      </c>
      <c r="U407">
        <f t="shared" si="115"/>
        <v>63.949523809523811</v>
      </c>
      <c r="V407">
        <f t="shared" si="116"/>
        <v>3.4242621315192592</v>
      </c>
    </row>
    <row r="408" spans="1:22" x14ac:dyDescent="0.45">
      <c r="A408" s="8">
        <v>45037.416666666664</v>
      </c>
      <c r="B408" s="2">
        <f t="shared" si="217"/>
        <v>111</v>
      </c>
      <c r="C408">
        <v>63.6</v>
      </c>
      <c r="D408">
        <v>61.8</v>
      </c>
      <c r="K408" s="4">
        <f t="shared" ref="K408" si="285">IF(B408&gt;0,$Q$3+$Q$4*SIN((B408-$Q$5)/365*2*PI()),0)</f>
        <v>62.141820308669288</v>
      </c>
      <c r="L408" s="4">
        <f t="shared" ref="L408" si="286">(C408-K408)^2</f>
        <v>2.1262880122093333</v>
      </c>
      <c r="M408" s="4">
        <f t="shared" ref="M408" si="287">$AJ$3+$AJ$4*SIN((B408-$AJ$5)/365*2*PI())</f>
        <v>58.340474601025527</v>
      </c>
      <c r="N408">
        <f t="shared" ref="N408" si="288">IF(B408&gt;0,(D408-M408)^2,0)</f>
        <v>11.96831598614947</v>
      </c>
      <c r="P408">
        <f>VLOOKUP(Lake!B408,'TRI Daily 2021-5'!S$757:T$1121,2)</f>
        <v>65</v>
      </c>
      <c r="Q408">
        <f>VLOOKUP(Lake!B408,'TRI Daily 2021-5'!U$757:V$1121,2)</f>
        <v>57.964285714285715</v>
      </c>
      <c r="R408">
        <f t="shared" si="113"/>
        <v>63.949285714285715</v>
      </c>
      <c r="S408">
        <f t="shared" si="114"/>
        <v>0.12200051020408095</v>
      </c>
      <c r="T408">
        <f>VLOOKUP(Lake!B408,'TRI Daily 2021-5'!W$757:X$1121,2)</f>
        <v>58.476190476190474</v>
      </c>
      <c r="U408">
        <f t="shared" si="115"/>
        <v>64.616190476190468</v>
      </c>
      <c r="V408">
        <f t="shared" si="116"/>
        <v>1.0326430839002072</v>
      </c>
    </row>
    <row r="409" spans="1:22" x14ac:dyDescent="0.45">
      <c r="A409" s="8">
        <v>45041.75</v>
      </c>
      <c r="B409" s="2">
        <f t="shared" si="217"/>
        <v>115</v>
      </c>
      <c r="C409">
        <v>63.6</v>
      </c>
      <c r="D409">
        <v>60.9</v>
      </c>
      <c r="K409" s="4">
        <f t="shared" ref="K409" si="289">IF(B409&gt;0,$Q$3+$Q$4*SIN((B409-$Q$5)/365*2*PI()),0)</f>
        <v>63.392745872292458</v>
      </c>
      <c r="L409" s="4">
        <f t="shared" ref="L409" si="290">(C409-K409)^2</f>
        <v>4.2954273451814559E-2</v>
      </c>
      <c r="M409" s="4">
        <f t="shared" ref="M409" si="291">$AJ$3+$AJ$4*SIN((B409-$AJ$5)/365*2*PI())</f>
        <v>59.391360485653038</v>
      </c>
      <c r="N409">
        <f t="shared" ref="N409" si="292">IF(B409&gt;0,(D409-M409)^2,0)</f>
        <v>2.2759931842490317</v>
      </c>
      <c r="P409">
        <f>VLOOKUP(Lake!B409,'TRI Daily 2021-5'!S$757:T$1121,2)</f>
        <v>49.5</v>
      </c>
      <c r="Q409">
        <f>VLOOKUP(Lake!B409,'TRI Daily 2021-5'!U$757:V$1121,2)</f>
        <v>57.964285714285715</v>
      </c>
      <c r="R409">
        <f t="shared" si="113"/>
        <v>63.949285714285715</v>
      </c>
      <c r="S409">
        <f t="shared" si="114"/>
        <v>0.12200051020408095</v>
      </c>
      <c r="T409">
        <f>VLOOKUP(Lake!B409,'TRI Daily 2021-5'!W$757:X$1121,2)</f>
        <v>57.214285714285715</v>
      </c>
      <c r="U409">
        <f t="shared" si="115"/>
        <v>63.354285714285716</v>
      </c>
      <c r="V409">
        <f t="shared" si="116"/>
        <v>6.0375510204081551E-2</v>
      </c>
    </row>
    <row r="410" spans="1:22" x14ac:dyDescent="0.45">
      <c r="A410" s="8">
        <v>45052.416666666664</v>
      </c>
      <c r="B410" s="2">
        <f t="shared" si="217"/>
        <v>126</v>
      </c>
      <c r="C410">
        <v>63.1</v>
      </c>
      <c r="D410">
        <v>59.9</v>
      </c>
      <c r="K410" s="4">
        <f t="shared" ref="K410:K411" si="293">IF(B410&gt;0,$Q$3+$Q$4*SIN((B410-$Q$5)/365*2*PI()),0)</f>
        <v>66.824893653333461</v>
      </c>
      <c r="L410" s="4">
        <f t="shared" ref="L410:L411" si="294">(C410-K410)^2</f>
        <v>13.87483272864389</v>
      </c>
      <c r="M410" s="4">
        <f t="shared" ref="M410" si="295">$AJ$3+$AJ$4*SIN((B410-$AJ$5)/365*2*PI())</f>
        <v>62.303075123433679</v>
      </c>
      <c r="N410">
        <f t="shared" ref="N410" si="296">IF(B410&gt;0,(D410-M410)^2,0)</f>
        <v>5.7747700488657987</v>
      </c>
      <c r="P410">
        <f>VLOOKUP(Lake!B410,'TRI Daily 2021-5'!S$757:T$1121,2)</f>
        <v>62</v>
      </c>
      <c r="Q410">
        <f>VLOOKUP(Lake!B410,'TRI Daily 2021-5'!U$757:V$1121,2)</f>
        <v>54.178571428571431</v>
      </c>
      <c r="R410">
        <f t="shared" si="113"/>
        <v>60.16357142857143</v>
      </c>
      <c r="S410">
        <f t="shared" si="114"/>
        <v>8.6226127551020397</v>
      </c>
      <c r="T410">
        <f>VLOOKUP(Lake!B410,'TRI Daily 2021-5'!W$757:X$1121,2)</f>
        <v>56.095238095238095</v>
      </c>
      <c r="U410">
        <f t="shared" si="115"/>
        <v>62.235238095238095</v>
      </c>
      <c r="V410">
        <f t="shared" si="116"/>
        <v>0.74781315192743969</v>
      </c>
    </row>
    <row r="411" spans="1:22" x14ac:dyDescent="0.45">
      <c r="A411" s="8">
        <v>45069.5</v>
      </c>
      <c r="B411" s="2">
        <f t="shared" si="217"/>
        <v>143</v>
      </c>
      <c r="C411">
        <v>72.099999999999994</v>
      </c>
      <c r="K411" s="4">
        <f t="shared" si="293"/>
        <v>71.873646589702247</v>
      </c>
      <c r="L411" s="4">
        <f t="shared" si="294"/>
        <v>5.123586635342036E-2</v>
      </c>
      <c r="M411" s="4"/>
      <c r="P411">
        <f>VLOOKUP(Lake!B411,'TRI Daily 2021-5'!S$757:T$1121,2)</f>
        <v>65.5</v>
      </c>
      <c r="Q411">
        <f>VLOOKUP(Lake!B411,'TRI Daily 2021-5'!U$757:V$1121,2)</f>
        <v>68.178571428571431</v>
      </c>
      <c r="R411">
        <f t="shared" si="113"/>
        <v>74.16357142857143</v>
      </c>
      <c r="S411">
        <f t="shared" si="114"/>
        <v>4.258327040816356</v>
      </c>
      <c r="T411">
        <f>VLOOKUP(Lake!B411,'TRI Daily 2021-5'!W$757:X$1121,2)</f>
        <v>65.5</v>
      </c>
      <c r="U411">
        <f t="shared" si="115"/>
        <v>71.64</v>
      </c>
      <c r="V411">
        <f t="shared" si="116"/>
        <v>0.21159999999999424</v>
      </c>
    </row>
    <row r="412" spans="1:22" x14ac:dyDescent="0.45">
      <c r="A412" s="8">
        <v>45069.541666666664</v>
      </c>
      <c r="B412" s="2">
        <f t="shared" si="217"/>
        <v>143</v>
      </c>
      <c r="C412">
        <v>72.5</v>
      </c>
      <c r="K412" s="4">
        <f t="shared" ref="K412:K424" si="297">IF(B412&gt;0,$Q$3+$Q$4*SIN((B412-$Q$5)/365*2*PI()),0)</f>
        <v>71.873646589702247</v>
      </c>
      <c r="L412" s="4">
        <f t="shared" ref="L412:L424" si="298">(C412-K412)^2</f>
        <v>0.39231859459162538</v>
      </c>
      <c r="M412" s="4"/>
      <c r="P412">
        <f>VLOOKUP(Lake!B412,'TRI Daily 2021-5'!S$757:T$1121,2)</f>
        <v>65.5</v>
      </c>
      <c r="Q412">
        <f>VLOOKUP(Lake!B412,'TRI Daily 2021-5'!U$757:V$1121,2)</f>
        <v>68.178571428571431</v>
      </c>
      <c r="R412">
        <f t="shared" si="113"/>
        <v>74.16357142857143</v>
      </c>
      <c r="S412">
        <f t="shared" si="114"/>
        <v>2.7674698979591885</v>
      </c>
      <c r="T412">
        <f>VLOOKUP(Lake!B412,'TRI Daily 2021-5'!W$757:X$1121,2)</f>
        <v>65.5</v>
      </c>
      <c r="U412">
        <f t="shared" si="115"/>
        <v>71.64</v>
      </c>
      <c r="V412">
        <f t="shared" si="116"/>
        <v>0.73959999999999904</v>
      </c>
    </row>
    <row r="413" spans="1:22" x14ac:dyDescent="0.45">
      <c r="A413" s="8">
        <v>45069.583333333336</v>
      </c>
      <c r="B413" s="2">
        <f t="shared" si="217"/>
        <v>143</v>
      </c>
      <c r="C413">
        <v>73.5</v>
      </c>
      <c r="K413" s="4">
        <f t="shared" si="297"/>
        <v>71.873646589702247</v>
      </c>
      <c r="L413" s="4">
        <f t="shared" si="298"/>
        <v>2.6450254151871313</v>
      </c>
      <c r="M413" s="4"/>
      <c r="P413">
        <f>VLOOKUP(Lake!B413,'TRI Daily 2021-5'!S$757:T$1121,2)</f>
        <v>65.5</v>
      </c>
      <c r="Q413">
        <f>VLOOKUP(Lake!B413,'TRI Daily 2021-5'!U$757:V$1121,2)</f>
        <v>68.178571428571431</v>
      </c>
      <c r="R413">
        <f t="shared" si="113"/>
        <v>74.16357142857143</v>
      </c>
      <c r="S413">
        <f t="shared" si="114"/>
        <v>0.44032704081632845</v>
      </c>
      <c r="T413">
        <f>VLOOKUP(Lake!B413,'TRI Daily 2021-5'!W$757:X$1121,2)</f>
        <v>65.5</v>
      </c>
      <c r="U413">
        <f t="shared" si="115"/>
        <v>71.64</v>
      </c>
      <c r="V413">
        <f t="shared" si="116"/>
        <v>3.4595999999999978</v>
      </c>
    </row>
    <row r="414" spans="1:22" x14ac:dyDescent="0.45">
      <c r="A414" s="8">
        <v>45069.625</v>
      </c>
      <c r="B414" s="2">
        <f t="shared" si="217"/>
        <v>143</v>
      </c>
      <c r="C414">
        <v>73.7</v>
      </c>
      <c r="K414" s="4">
        <f t="shared" si="297"/>
        <v>71.873646589702247</v>
      </c>
      <c r="L414" s="4">
        <f t="shared" si="298"/>
        <v>3.3355667793062431</v>
      </c>
      <c r="M414" s="4"/>
      <c r="P414">
        <f>VLOOKUP(Lake!B414,'TRI Daily 2021-5'!S$757:T$1121,2)</f>
        <v>65.5</v>
      </c>
      <c r="Q414">
        <f>VLOOKUP(Lake!B414,'TRI Daily 2021-5'!U$757:V$1121,2)</f>
        <v>68.178571428571431</v>
      </c>
      <c r="R414">
        <f t="shared" si="113"/>
        <v>74.16357142857143</v>
      </c>
      <c r="S414">
        <f t="shared" si="114"/>
        <v>0.21489846938775381</v>
      </c>
      <c r="T414">
        <f>VLOOKUP(Lake!B414,'TRI Daily 2021-5'!W$757:X$1121,2)</f>
        <v>65.5</v>
      </c>
      <c r="U414">
        <f t="shared" si="115"/>
        <v>71.64</v>
      </c>
      <c r="V414">
        <f t="shared" si="116"/>
        <v>4.2436000000000096</v>
      </c>
    </row>
    <row r="415" spans="1:22" x14ac:dyDescent="0.45">
      <c r="A415" s="8">
        <v>45069.666666666664</v>
      </c>
      <c r="B415" s="2">
        <f t="shared" si="217"/>
        <v>143</v>
      </c>
      <c r="C415">
        <v>73.7</v>
      </c>
      <c r="K415" s="4">
        <f t="shared" si="297"/>
        <v>71.873646589702247</v>
      </c>
      <c r="L415" s="4">
        <f t="shared" si="298"/>
        <v>3.3355667793062431</v>
      </c>
      <c r="M415" s="4"/>
      <c r="P415">
        <f>VLOOKUP(Lake!B415,'TRI Daily 2021-5'!S$757:T$1121,2)</f>
        <v>65.5</v>
      </c>
      <c r="Q415">
        <f>VLOOKUP(Lake!B415,'TRI Daily 2021-5'!U$757:V$1121,2)</f>
        <v>68.178571428571431</v>
      </c>
      <c r="R415">
        <f t="shared" si="113"/>
        <v>74.16357142857143</v>
      </c>
      <c r="S415">
        <f t="shared" si="114"/>
        <v>0.21489846938775381</v>
      </c>
      <c r="T415">
        <f>VLOOKUP(Lake!B415,'TRI Daily 2021-5'!W$757:X$1121,2)</f>
        <v>65.5</v>
      </c>
      <c r="U415">
        <f t="shared" si="115"/>
        <v>71.64</v>
      </c>
      <c r="V415">
        <f t="shared" si="116"/>
        <v>4.2436000000000096</v>
      </c>
    </row>
    <row r="416" spans="1:22" x14ac:dyDescent="0.45">
      <c r="A416" s="8">
        <v>45069.70833321759</v>
      </c>
      <c r="B416" s="2">
        <f t="shared" si="217"/>
        <v>143</v>
      </c>
      <c r="C416">
        <v>74.3</v>
      </c>
      <c r="K416" s="4">
        <f t="shared" si="297"/>
        <v>71.873646589702247</v>
      </c>
      <c r="L416" s="4">
        <f t="shared" si="298"/>
        <v>5.8871908716635222</v>
      </c>
      <c r="M416" s="4"/>
      <c r="P416">
        <f>VLOOKUP(Lake!B416,'TRI Daily 2021-5'!S$757:T$1121,2)</f>
        <v>65.5</v>
      </c>
      <c r="Q416">
        <f>VLOOKUP(Lake!B416,'TRI Daily 2021-5'!U$757:V$1121,2)</f>
        <v>68.178571428571431</v>
      </c>
      <c r="R416">
        <f t="shared" si="113"/>
        <v>74.16357142857143</v>
      </c>
      <c r="S416">
        <f t="shared" si="114"/>
        <v>1.8612755102039642E-2</v>
      </c>
      <c r="T416">
        <f>VLOOKUP(Lake!B416,'TRI Daily 2021-5'!W$757:X$1121,2)</f>
        <v>65.5</v>
      </c>
      <c r="U416">
        <f t="shared" si="115"/>
        <v>71.64</v>
      </c>
      <c r="V416">
        <f t="shared" si="116"/>
        <v>7.0755999999999819</v>
      </c>
    </row>
    <row r="417" spans="1:22" x14ac:dyDescent="0.45">
      <c r="A417" s="8">
        <v>45069.75</v>
      </c>
      <c r="B417" s="2">
        <f t="shared" si="217"/>
        <v>143</v>
      </c>
      <c r="C417">
        <v>73.900000000000006</v>
      </c>
      <c r="K417" s="4">
        <f t="shared" si="297"/>
        <v>71.873646589702247</v>
      </c>
      <c r="L417" s="4">
        <f t="shared" si="298"/>
        <v>4.1061081434253568</v>
      </c>
      <c r="M417" s="4"/>
      <c r="P417">
        <f>VLOOKUP(Lake!B417,'TRI Daily 2021-5'!S$757:T$1121,2)</f>
        <v>65.5</v>
      </c>
      <c r="Q417">
        <f>VLOOKUP(Lake!B417,'TRI Daily 2021-5'!U$757:V$1121,2)</f>
        <v>68.178571428571431</v>
      </c>
      <c r="R417">
        <f t="shared" si="113"/>
        <v>74.16357142857143</v>
      </c>
      <c r="S417">
        <f t="shared" si="114"/>
        <v>6.9469897959181445E-2</v>
      </c>
      <c r="T417">
        <f>VLOOKUP(Lake!B417,'TRI Daily 2021-5'!W$757:X$1121,2)</f>
        <v>65.5</v>
      </c>
      <c r="U417">
        <f t="shared" si="115"/>
        <v>71.64</v>
      </c>
      <c r="V417">
        <f t="shared" si="116"/>
        <v>5.1076000000000228</v>
      </c>
    </row>
    <row r="418" spans="1:22" x14ac:dyDescent="0.45">
      <c r="A418" s="8">
        <v>45069.791666666664</v>
      </c>
      <c r="B418" s="2">
        <f t="shared" si="217"/>
        <v>143</v>
      </c>
      <c r="C418">
        <v>73.900000000000006</v>
      </c>
      <c r="K418" s="4">
        <f t="shared" si="297"/>
        <v>71.873646589702247</v>
      </c>
      <c r="L418" s="4">
        <f t="shared" si="298"/>
        <v>4.1061081434253568</v>
      </c>
      <c r="M418" s="4"/>
      <c r="P418">
        <f>VLOOKUP(Lake!B418,'TRI Daily 2021-5'!S$757:T$1121,2)</f>
        <v>65.5</v>
      </c>
      <c r="Q418">
        <f>VLOOKUP(Lake!B418,'TRI Daily 2021-5'!U$757:V$1121,2)</f>
        <v>68.178571428571431</v>
      </c>
      <c r="R418">
        <f t="shared" si="113"/>
        <v>74.16357142857143</v>
      </c>
      <c r="S418">
        <f t="shared" si="114"/>
        <v>6.9469897959181445E-2</v>
      </c>
      <c r="T418">
        <f>VLOOKUP(Lake!B418,'TRI Daily 2021-5'!W$757:X$1121,2)</f>
        <v>65.5</v>
      </c>
      <c r="U418">
        <f t="shared" si="115"/>
        <v>71.64</v>
      </c>
      <c r="V418">
        <f t="shared" si="116"/>
        <v>5.1076000000000228</v>
      </c>
    </row>
    <row r="419" spans="1:22" x14ac:dyDescent="0.45">
      <c r="A419" s="8">
        <v>45070.291666666664</v>
      </c>
      <c r="B419" s="2">
        <f t="shared" si="217"/>
        <v>144</v>
      </c>
      <c r="C419">
        <v>71</v>
      </c>
      <c r="K419" s="4">
        <f t="shared" si="297"/>
        <v>72.153221406667171</v>
      </c>
      <c r="L419" s="4">
        <f t="shared" si="298"/>
        <v>1.3299196127954094</v>
      </c>
      <c r="M419" s="4"/>
      <c r="P419">
        <f>VLOOKUP(Lake!B419,'TRI Daily 2021-5'!S$757:T$1121,2)</f>
        <v>63.5</v>
      </c>
      <c r="Q419">
        <f>VLOOKUP(Lake!B419,'TRI Daily 2021-5'!U$757:V$1121,2)</f>
        <v>68.035714285714292</v>
      </c>
      <c r="R419">
        <f t="shared" si="113"/>
        <v>74.020714285714291</v>
      </c>
      <c r="S419">
        <f t="shared" si="114"/>
        <v>9.1247147959184005</v>
      </c>
      <c r="T419">
        <f>VLOOKUP(Lake!B419,'TRI Daily 2021-5'!W$757:X$1121,2)</f>
        <v>66.071428571428569</v>
      </c>
      <c r="U419">
        <f t="shared" si="115"/>
        <v>72.21142857142857</v>
      </c>
      <c r="V419">
        <f t="shared" si="116"/>
        <v>1.4675591836734658</v>
      </c>
    </row>
    <row r="420" spans="1:22" x14ac:dyDescent="0.45">
      <c r="A420" s="8">
        <v>45070.333333333336</v>
      </c>
      <c r="B420" s="2">
        <f t="shared" si="217"/>
        <v>144</v>
      </c>
      <c r="C420">
        <v>70.8</v>
      </c>
      <c r="K420" s="4">
        <f t="shared" si="297"/>
        <v>72.153221406667171</v>
      </c>
      <c r="L420" s="4">
        <f t="shared" si="298"/>
        <v>1.8312081754622855</v>
      </c>
      <c r="M420" s="4"/>
      <c r="P420">
        <f>VLOOKUP(Lake!B420,'TRI Daily 2021-5'!S$757:T$1121,2)</f>
        <v>63.5</v>
      </c>
      <c r="Q420">
        <f>VLOOKUP(Lake!B420,'TRI Daily 2021-5'!U$757:V$1121,2)</f>
        <v>68.035714285714292</v>
      </c>
      <c r="R420">
        <f t="shared" si="113"/>
        <v>74.020714285714291</v>
      </c>
      <c r="S420">
        <f t="shared" si="114"/>
        <v>10.373000510204136</v>
      </c>
      <c r="T420">
        <f>VLOOKUP(Lake!B420,'TRI Daily 2021-5'!W$757:X$1121,2)</f>
        <v>66.071428571428569</v>
      </c>
      <c r="U420">
        <f t="shared" si="115"/>
        <v>72.21142857142857</v>
      </c>
      <c r="V420">
        <f t="shared" si="116"/>
        <v>1.9921306122449018</v>
      </c>
    </row>
    <row r="421" spans="1:22" x14ac:dyDescent="0.45">
      <c r="A421" s="8">
        <v>45070.416666666664</v>
      </c>
      <c r="B421" s="2">
        <f t="shared" si="217"/>
        <v>144</v>
      </c>
      <c r="C421">
        <v>70.8</v>
      </c>
      <c r="K421" s="4">
        <f t="shared" si="297"/>
        <v>72.153221406667171</v>
      </c>
      <c r="L421" s="4">
        <f t="shared" si="298"/>
        <v>1.8312081754622855</v>
      </c>
      <c r="M421" s="4"/>
      <c r="P421">
        <f>VLOOKUP(Lake!B421,'TRI Daily 2021-5'!S$757:T$1121,2)</f>
        <v>63.5</v>
      </c>
      <c r="Q421">
        <f>VLOOKUP(Lake!B421,'TRI Daily 2021-5'!U$757:V$1121,2)</f>
        <v>68.035714285714292</v>
      </c>
      <c r="R421">
        <f t="shared" si="113"/>
        <v>74.020714285714291</v>
      </c>
      <c r="S421">
        <f t="shared" si="114"/>
        <v>10.373000510204136</v>
      </c>
      <c r="T421">
        <f>VLOOKUP(Lake!B421,'TRI Daily 2021-5'!W$757:X$1121,2)</f>
        <v>66.071428571428569</v>
      </c>
      <c r="U421">
        <f t="shared" si="115"/>
        <v>72.21142857142857</v>
      </c>
      <c r="V421">
        <f t="shared" si="116"/>
        <v>1.9921306122449018</v>
      </c>
    </row>
    <row r="422" spans="1:22" x14ac:dyDescent="0.45">
      <c r="A422" s="8">
        <v>45070.583333333336</v>
      </c>
      <c r="B422" s="2">
        <f t="shared" si="217"/>
        <v>144</v>
      </c>
      <c r="C422">
        <v>75.2</v>
      </c>
      <c r="K422" s="4">
        <f t="shared" si="297"/>
        <v>72.153221406667171</v>
      </c>
      <c r="L422" s="4">
        <f t="shared" si="298"/>
        <v>9.2828597967911879</v>
      </c>
      <c r="M422" s="4"/>
      <c r="P422">
        <f>VLOOKUP(Lake!B422,'TRI Daily 2021-5'!S$757:T$1121,2)</f>
        <v>63.5</v>
      </c>
      <c r="Q422">
        <f>VLOOKUP(Lake!B422,'TRI Daily 2021-5'!U$757:V$1121,2)</f>
        <v>68.035714285714292</v>
      </c>
      <c r="R422">
        <f t="shared" si="113"/>
        <v>74.020714285714291</v>
      </c>
      <c r="S422">
        <f t="shared" si="114"/>
        <v>1.390714795918361</v>
      </c>
      <c r="T422">
        <f>VLOOKUP(Lake!B422,'TRI Daily 2021-5'!W$757:X$1121,2)</f>
        <v>66.071428571428569</v>
      </c>
      <c r="U422">
        <f t="shared" si="115"/>
        <v>72.21142857142857</v>
      </c>
      <c r="V422">
        <f t="shared" si="116"/>
        <v>8.931559183673496</v>
      </c>
    </row>
    <row r="423" spans="1:22" x14ac:dyDescent="0.45">
      <c r="A423" s="8">
        <v>45070.625</v>
      </c>
      <c r="B423" s="2">
        <f t="shared" si="217"/>
        <v>144</v>
      </c>
      <c r="C423">
        <v>76.599999999999994</v>
      </c>
      <c r="K423" s="4">
        <f t="shared" si="297"/>
        <v>72.153221406667171</v>
      </c>
      <c r="L423" s="4">
        <f t="shared" si="298"/>
        <v>19.77383985812304</v>
      </c>
      <c r="M423" s="4"/>
      <c r="P423">
        <f>VLOOKUP(Lake!B423,'TRI Daily 2021-5'!S$757:T$1121,2)</f>
        <v>63.5</v>
      </c>
      <c r="Q423">
        <f>VLOOKUP(Lake!B423,'TRI Daily 2021-5'!U$757:V$1121,2)</f>
        <v>68.035714285714292</v>
      </c>
      <c r="R423">
        <f t="shared" si="113"/>
        <v>74.020714285714291</v>
      </c>
      <c r="S423">
        <f t="shared" si="114"/>
        <v>6.6527147959183095</v>
      </c>
      <c r="T423">
        <f>VLOOKUP(Lake!B423,'TRI Daily 2021-5'!W$757:X$1121,2)</f>
        <v>66.071428571428569</v>
      </c>
      <c r="U423">
        <f t="shared" si="115"/>
        <v>72.21142857142857</v>
      </c>
      <c r="V423">
        <f t="shared" si="116"/>
        <v>19.259559183673431</v>
      </c>
    </row>
    <row r="424" spans="1:22" x14ac:dyDescent="0.45">
      <c r="A424" s="8">
        <v>45070.666666666664</v>
      </c>
      <c r="B424" s="2">
        <f t="shared" si="217"/>
        <v>144</v>
      </c>
      <c r="C424">
        <v>76.2</v>
      </c>
      <c r="K424" s="4">
        <f t="shared" si="297"/>
        <v>72.153221406667171</v>
      </c>
      <c r="L424" s="4">
        <f t="shared" si="298"/>
        <v>16.376416983456849</v>
      </c>
      <c r="M424" s="4"/>
      <c r="P424">
        <f>VLOOKUP(Lake!B424,'TRI Daily 2021-5'!S$757:T$1121,2)</f>
        <v>63.5</v>
      </c>
      <c r="Q424">
        <f>VLOOKUP(Lake!B424,'TRI Daily 2021-5'!U$757:V$1121,2)</f>
        <v>68.035714285714292</v>
      </c>
      <c r="R424">
        <f t="shared" ref="R424:R487" si="299">Q424+$R$289</f>
        <v>74.020714285714291</v>
      </c>
      <c r="S424">
        <f t="shared" ref="S424:S487" si="300">(R424-C424)^2</f>
        <v>4.7492862244897847</v>
      </c>
      <c r="T424">
        <f>VLOOKUP(Lake!B424,'TRI Daily 2021-5'!W$757:X$1121,2)</f>
        <v>66.071428571428569</v>
      </c>
      <c r="U424">
        <f t="shared" ref="U424:U487" si="301">T424+$V$289</f>
        <v>72.21142857142857</v>
      </c>
      <c r="V424">
        <f t="shared" ref="V424:V487" si="302">(U424-C424)^2</f>
        <v>15.908702040816362</v>
      </c>
    </row>
    <row r="425" spans="1:22" x14ac:dyDescent="0.45">
      <c r="A425" s="8">
        <v>45070.708333333336</v>
      </c>
      <c r="B425" s="2">
        <f t="shared" si="217"/>
        <v>144</v>
      </c>
      <c r="C425">
        <v>77.3</v>
      </c>
      <c r="K425" s="4">
        <f t="shared" ref="K425:K427" si="303">IF(B425&gt;0,$Q$3+$Q$4*SIN((B425-$Q$5)/365*2*PI()),0)</f>
        <v>72.153221406667171</v>
      </c>
      <c r="L425" s="4">
        <f t="shared" ref="L425:L427" si="304">(C425-K425)^2</f>
        <v>26.489329888789023</v>
      </c>
      <c r="M425" s="4"/>
      <c r="P425">
        <f>VLOOKUP(Lake!B425,'TRI Daily 2021-5'!S$757:T$1121,2)</f>
        <v>63.5</v>
      </c>
      <c r="Q425">
        <f>VLOOKUP(Lake!B425,'TRI Daily 2021-5'!U$757:V$1121,2)</f>
        <v>68.035714285714292</v>
      </c>
      <c r="R425">
        <f t="shared" si="299"/>
        <v>74.020714285714291</v>
      </c>
      <c r="S425">
        <f t="shared" si="300"/>
        <v>10.753714795918313</v>
      </c>
      <c r="T425">
        <f>VLOOKUP(Lake!B425,'TRI Daily 2021-5'!W$757:X$1121,2)</f>
        <v>66.071428571428569</v>
      </c>
      <c r="U425">
        <f t="shared" si="301"/>
        <v>72.21142857142857</v>
      </c>
      <c r="V425">
        <f t="shared" si="302"/>
        <v>25.893559183673457</v>
      </c>
    </row>
    <row r="426" spans="1:22" x14ac:dyDescent="0.45">
      <c r="A426" s="8">
        <v>45071.375</v>
      </c>
      <c r="B426" s="2">
        <f t="shared" si="217"/>
        <v>145</v>
      </c>
      <c r="C426">
        <v>70.7</v>
      </c>
      <c r="K426" s="4">
        <f t="shared" si="303"/>
        <v>72.430320983852013</v>
      </c>
      <c r="L426" s="4">
        <f t="shared" si="304"/>
        <v>2.9940107071585893</v>
      </c>
      <c r="M426" s="4"/>
      <c r="P426">
        <f>VLOOKUP(Lake!B426,'TRI Daily 2021-5'!S$757:T$1121,2)</f>
        <v>65</v>
      </c>
      <c r="Q426">
        <f>VLOOKUP(Lake!B426,'TRI Daily 2021-5'!U$757:V$1121,2)</f>
        <v>67.75</v>
      </c>
      <c r="R426">
        <f t="shared" si="299"/>
        <v>73.734999999999999</v>
      </c>
      <c r="S426">
        <f t="shared" si="300"/>
        <v>9.2112249999999793</v>
      </c>
      <c r="T426">
        <f>VLOOKUP(Lake!B426,'TRI Daily 2021-5'!W$757:X$1121,2)</f>
        <v>66.714285714285708</v>
      </c>
      <c r="U426">
        <f t="shared" si="301"/>
        <v>72.854285714285709</v>
      </c>
      <c r="V426">
        <f t="shared" si="302"/>
        <v>4.6409469387754738</v>
      </c>
    </row>
    <row r="427" spans="1:22" x14ac:dyDescent="0.45">
      <c r="A427" s="8">
        <v>45071.458333333336</v>
      </c>
      <c r="B427" s="2">
        <f t="shared" si="217"/>
        <v>145</v>
      </c>
      <c r="C427">
        <v>71.599999999999994</v>
      </c>
      <c r="K427" s="4">
        <f t="shared" si="303"/>
        <v>72.430320983852013</v>
      </c>
      <c r="L427" s="4">
        <f t="shared" si="304"/>
        <v>0.68943293622498469</v>
      </c>
      <c r="M427" s="4"/>
      <c r="P427">
        <f>VLOOKUP(Lake!B427,'TRI Daily 2021-5'!S$757:T$1121,2)</f>
        <v>65</v>
      </c>
      <c r="Q427">
        <f>VLOOKUP(Lake!B427,'TRI Daily 2021-5'!U$757:V$1121,2)</f>
        <v>67.75</v>
      </c>
      <c r="R427">
        <f t="shared" si="299"/>
        <v>73.734999999999999</v>
      </c>
      <c r="S427">
        <f t="shared" si="300"/>
        <v>4.5582250000000215</v>
      </c>
      <c r="T427">
        <f>VLOOKUP(Lake!B427,'TRI Daily 2021-5'!W$757:X$1121,2)</f>
        <v>66.714285714285708</v>
      </c>
      <c r="U427">
        <f t="shared" si="301"/>
        <v>72.854285714285709</v>
      </c>
      <c r="V427">
        <f t="shared" si="302"/>
        <v>1.5732326530612248</v>
      </c>
    </row>
    <row r="428" spans="1:22" x14ac:dyDescent="0.45">
      <c r="A428" s="8">
        <v>45071.5</v>
      </c>
      <c r="B428" s="2">
        <f t="shared" si="217"/>
        <v>145</v>
      </c>
      <c r="C428">
        <v>73.2</v>
      </c>
      <c r="K428" s="4">
        <f t="shared" ref="K428:K459" si="305">IF(B428&gt;0,$Q$3+$Q$4*SIN((B428-$Q$5)/365*2*PI()),0)</f>
        <v>72.430320983852013</v>
      </c>
      <c r="L428" s="4">
        <f t="shared" ref="L428:L459" si="306">(C428-K428)^2</f>
        <v>0.59240578789853726</v>
      </c>
      <c r="M428" s="4"/>
      <c r="P428">
        <f>VLOOKUP(Lake!B428,'TRI Daily 2021-5'!S$757:T$1121,2)</f>
        <v>65</v>
      </c>
      <c r="Q428">
        <f>VLOOKUP(Lake!B428,'TRI Daily 2021-5'!U$757:V$1121,2)</f>
        <v>67.75</v>
      </c>
      <c r="R428">
        <f t="shared" si="299"/>
        <v>73.734999999999999</v>
      </c>
      <c r="S428">
        <f t="shared" si="300"/>
        <v>0.28622499999999634</v>
      </c>
      <c r="T428">
        <f>VLOOKUP(Lake!B428,'TRI Daily 2021-5'!W$757:X$1121,2)</f>
        <v>66.714285714285708</v>
      </c>
      <c r="U428">
        <f t="shared" si="301"/>
        <v>72.854285714285709</v>
      </c>
      <c r="V428">
        <f t="shared" si="302"/>
        <v>0.11951836734694456</v>
      </c>
    </row>
    <row r="429" spans="1:22" x14ac:dyDescent="0.45">
      <c r="A429" s="8">
        <v>45071.541666666664</v>
      </c>
      <c r="B429" s="2">
        <f t="shared" si="217"/>
        <v>145</v>
      </c>
      <c r="C429">
        <v>74.599999999999994</v>
      </c>
      <c r="K429" s="4">
        <f t="shared" si="305"/>
        <v>72.430320983852013</v>
      </c>
      <c r="L429" s="4">
        <f t="shared" si="306"/>
        <v>4.7075070331128712</v>
      </c>
      <c r="M429" s="4"/>
      <c r="P429">
        <f>VLOOKUP(Lake!B429,'TRI Daily 2021-5'!S$757:T$1121,2)</f>
        <v>65</v>
      </c>
      <c r="Q429">
        <f>VLOOKUP(Lake!B429,'TRI Daily 2021-5'!U$757:V$1121,2)</f>
        <v>67.75</v>
      </c>
      <c r="R429">
        <f t="shared" si="299"/>
        <v>73.734999999999999</v>
      </c>
      <c r="S429">
        <f t="shared" si="300"/>
        <v>0.74822499999999115</v>
      </c>
      <c r="T429">
        <f>VLOOKUP(Lake!B429,'TRI Daily 2021-5'!W$757:X$1121,2)</f>
        <v>66.714285714285708</v>
      </c>
      <c r="U429">
        <f t="shared" si="301"/>
        <v>72.854285714285709</v>
      </c>
      <c r="V429">
        <f t="shared" si="302"/>
        <v>3.0475183673469384</v>
      </c>
    </row>
    <row r="430" spans="1:22" x14ac:dyDescent="0.45">
      <c r="A430" s="8">
        <v>45071.592361111114</v>
      </c>
      <c r="B430" s="2">
        <f t="shared" si="217"/>
        <v>145</v>
      </c>
      <c r="C430">
        <v>75.5</v>
      </c>
      <c r="K430" s="4">
        <f t="shared" si="305"/>
        <v>72.430320983852013</v>
      </c>
      <c r="L430" s="4">
        <f t="shared" si="306"/>
        <v>9.422929262179272</v>
      </c>
      <c r="M430" s="4"/>
      <c r="P430">
        <f>VLOOKUP(Lake!B430,'TRI Daily 2021-5'!S$757:T$1121,2)</f>
        <v>65</v>
      </c>
      <c r="Q430">
        <f>VLOOKUP(Lake!B430,'TRI Daily 2021-5'!U$757:V$1121,2)</f>
        <v>67.75</v>
      </c>
      <c r="R430">
        <f t="shared" si="299"/>
        <v>73.734999999999999</v>
      </c>
      <c r="S430">
        <f t="shared" si="300"/>
        <v>3.1152250000000019</v>
      </c>
      <c r="T430">
        <f>VLOOKUP(Lake!B430,'TRI Daily 2021-5'!W$757:X$1121,2)</f>
        <v>66.714285714285708</v>
      </c>
      <c r="U430">
        <f t="shared" si="301"/>
        <v>72.854285714285709</v>
      </c>
      <c r="V430">
        <f t="shared" si="302"/>
        <v>6.9998040816326821</v>
      </c>
    </row>
    <row r="431" spans="1:22" x14ac:dyDescent="0.45">
      <c r="A431" s="8">
        <v>45071.625</v>
      </c>
      <c r="B431" s="2">
        <f t="shared" si="217"/>
        <v>145</v>
      </c>
      <c r="C431">
        <v>76.2</v>
      </c>
      <c r="K431" s="4">
        <f t="shared" si="305"/>
        <v>72.430320983852013</v>
      </c>
      <c r="L431" s="4">
        <f t="shared" si="306"/>
        <v>14.210479884786475</v>
      </c>
      <c r="M431" s="4"/>
      <c r="P431">
        <f>VLOOKUP(Lake!B431,'TRI Daily 2021-5'!S$757:T$1121,2)</f>
        <v>65</v>
      </c>
      <c r="Q431">
        <f>VLOOKUP(Lake!B431,'TRI Daily 2021-5'!U$757:V$1121,2)</f>
        <v>67.75</v>
      </c>
      <c r="R431">
        <f t="shared" si="299"/>
        <v>73.734999999999999</v>
      </c>
      <c r="S431">
        <f t="shared" si="300"/>
        <v>6.0762250000000169</v>
      </c>
      <c r="T431">
        <f>VLOOKUP(Lake!B431,'TRI Daily 2021-5'!W$757:X$1121,2)</f>
        <v>66.714285714285708</v>
      </c>
      <c r="U431">
        <f t="shared" si="301"/>
        <v>72.854285714285709</v>
      </c>
      <c r="V431">
        <f t="shared" si="302"/>
        <v>11.19380408163271</v>
      </c>
    </row>
    <row r="432" spans="1:22" x14ac:dyDescent="0.45">
      <c r="A432" s="8">
        <v>45071.767361111109</v>
      </c>
      <c r="B432" s="2">
        <f t="shared" si="217"/>
        <v>145</v>
      </c>
      <c r="C432">
        <v>76.2</v>
      </c>
      <c r="K432" s="4">
        <f t="shared" si="305"/>
        <v>72.430320983852013</v>
      </c>
      <c r="L432" s="4">
        <f t="shared" si="306"/>
        <v>14.210479884786475</v>
      </c>
      <c r="M432" s="4"/>
      <c r="P432">
        <f>VLOOKUP(Lake!B432,'TRI Daily 2021-5'!S$757:T$1121,2)</f>
        <v>65</v>
      </c>
      <c r="Q432">
        <f>VLOOKUP(Lake!B432,'TRI Daily 2021-5'!U$757:V$1121,2)</f>
        <v>67.75</v>
      </c>
      <c r="R432">
        <f t="shared" si="299"/>
        <v>73.734999999999999</v>
      </c>
      <c r="S432">
        <f t="shared" si="300"/>
        <v>6.0762250000000169</v>
      </c>
      <c r="T432">
        <f>VLOOKUP(Lake!B432,'TRI Daily 2021-5'!W$757:X$1121,2)</f>
        <v>66.714285714285708</v>
      </c>
      <c r="U432">
        <f t="shared" si="301"/>
        <v>72.854285714285709</v>
      </c>
      <c r="V432">
        <f t="shared" si="302"/>
        <v>11.19380408163271</v>
      </c>
    </row>
    <row r="433" spans="1:22" x14ac:dyDescent="0.45">
      <c r="A433" s="8">
        <v>45072.315972222219</v>
      </c>
      <c r="B433" s="2">
        <f t="shared" si="217"/>
        <v>146</v>
      </c>
      <c r="C433">
        <v>71.599999999999994</v>
      </c>
      <c r="K433" s="4">
        <f t="shared" si="305"/>
        <v>72.70486321067176</v>
      </c>
      <c r="L433" s="4">
        <f t="shared" si="306"/>
        <v>1.2207227142959236</v>
      </c>
      <c r="M433" s="4"/>
      <c r="P433">
        <f>VLOOKUP(Lake!B433,'TRI Daily 2021-5'!S$757:T$1121,2)</f>
        <v>66.5</v>
      </c>
      <c r="Q433">
        <f>VLOOKUP(Lake!B433,'TRI Daily 2021-5'!U$757:V$1121,2)</f>
        <v>67.392857142857139</v>
      </c>
      <c r="R433">
        <f t="shared" si="299"/>
        <v>73.377857142857138</v>
      </c>
      <c r="S433">
        <f t="shared" si="300"/>
        <v>3.160776020408167</v>
      </c>
      <c r="T433">
        <f>VLOOKUP(Lake!B433,'TRI Daily 2021-5'!W$757:X$1121,2)</f>
        <v>67.142857142857139</v>
      </c>
      <c r="U433">
        <f t="shared" si="301"/>
        <v>73.282857142857139</v>
      </c>
      <c r="V433">
        <f t="shared" si="302"/>
        <v>2.8320081632653133</v>
      </c>
    </row>
    <row r="434" spans="1:22" x14ac:dyDescent="0.45">
      <c r="A434" s="8">
        <v>45072.383333333331</v>
      </c>
      <c r="B434" s="2">
        <f t="shared" si="217"/>
        <v>146</v>
      </c>
      <c r="C434">
        <v>71.2</v>
      </c>
      <c r="K434" s="4">
        <f t="shared" si="305"/>
        <v>72.70486321067176</v>
      </c>
      <c r="L434" s="4">
        <f t="shared" si="306"/>
        <v>2.2646132828333108</v>
      </c>
      <c r="M434" s="4"/>
      <c r="P434">
        <f>VLOOKUP(Lake!B434,'TRI Daily 2021-5'!S$757:T$1121,2)</f>
        <v>66.5</v>
      </c>
      <c r="Q434">
        <f>VLOOKUP(Lake!B434,'TRI Daily 2021-5'!U$757:V$1121,2)</f>
        <v>67.392857142857139</v>
      </c>
      <c r="R434">
        <f t="shared" si="299"/>
        <v>73.377857142857138</v>
      </c>
      <c r="S434">
        <f t="shared" si="300"/>
        <v>4.7430617346938453</v>
      </c>
      <c r="T434">
        <f>VLOOKUP(Lake!B434,'TRI Daily 2021-5'!W$757:X$1121,2)</f>
        <v>67.142857142857139</v>
      </c>
      <c r="U434">
        <f t="shared" si="301"/>
        <v>73.282857142857139</v>
      </c>
      <c r="V434">
        <f t="shared" si="302"/>
        <v>4.3382938775509938</v>
      </c>
    </row>
    <row r="435" spans="1:22" x14ac:dyDescent="0.45">
      <c r="A435" s="8">
        <v>45072.486805555556</v>
      </c>
      <c r="B435" s="2">
        <f t="shared" si="217"/>
        <v>146</v>
      </c>
      <c r="C435">
        <v>71.900000000000006</v>
      </c>
      <c r="K435" s="4">
        <f t="shared" si="305"/>
        <v>72.70486321067176</v>
      </c>
      <c r="L435" s="4">
        <f t="shared" si="306"/>
        <v>0.64780478789284557</v>
      </c>
      <c r="M435" s="4"/>
      <c r="P435">
        <f>VLOOKUP(Lake!B435,'TRI Daily 2021-5'!S$757:T$1121,2)</f>
        <v>66.5</v>
      </c>
      <c r="Q435">
        <f>VLOOKUP(Lake!B435,'TRI Daily 2021-5'!U$757:V$1121,2)</f>
        <v>67.392857142857139</v>
      </c>
      <c r="R435">
        <f t="shared" si="299"/>
        <v>73.377857142857138</v>
      </c>
      <c r="S435">
        <f t="shared" si="300"/>
        <v>2.1840617346938469</v>
      </c>
      <c r="T435">
        <f>VLOOKUP(Lake!B435,'TRI Daily 2021-5'!W$757:X$1121,2)</f>
        <v>67.142857142857139</v>
      </c>
      <c r="U435">
        <f t="shared" si="301"/>
        <v>73.282857142857139</v>
      </c>
      <c r="V435">
        <f t="shared" si="302"/>
        <v>1.912293877550995</v>
      </c>
    </row>
    <row r="436" spans="1:22" x14ac:dyDescent="0.45">
      <c r="A436" s="8">
        <v>45072.550694444442</v>
      </c>
      <c r="B436" s="2">
        <f t="shared" si="217"/>
        <v>146</v>
      </c>
      <c r="C436">
        <v>73.5</v>
      </c>
      <c r="K436" s="4">
        <f t="shared" si="305"/>
        <v>72.70486321067176</v>
      </c>
      <c r="L436" s="4">
        <f t="shared" si="306"/>
        <v>0.63224251374322116</v>
      </c>
      <c r="M436" s="4"/>
      <c r="P436">
        <f>VLOOKUP(Lake!B436,'TRI Daily 2021-5'!S$757:T$1121,2)</f>
        <v>66.5</v>
      </c>
      <c r="Q436">
        <f>VLOOKUP(Lake!B436,'TRI Daily 2021-5'!U$757:V$1121,2)</f>
        <v>67.392857142857139</v>
      </c>
      <c r="R436">
        <f t="shared" si="299"/>
        <v>73.377857142857138</v>
      </c>
      <c r="S436">
        <f t="shared" si="300"/>
        <v>1.491887755102154E-2</v>
      </c>
      <c r="T436">
        <f>VLOOKUP(Lake!B436,'TRI Daily 2021-5'!W$757:X$1121,2)</f>
        <v>67.142857142857139</v>
      </c>
      <c r="U436">
        <f t="shared" si="301"/>
        <v>73.282857142857139</v>
      </c>
      <c r="V436">
        <f t="shared" si="302"/>
        <v>4.7151020408164782E-2</v>
      </c>
    </row>
    <row r="437" spans="1:22" x14ac:dyDescent="0.45">
      <c r="A437" s="8">
        <v>45072.736111111109</v>
      </c>
      <c r="B437" s="2">
        <f t="shared" si="217"/>
        <v>146</v>
      </c>
      <c r="C437">
        <v>75.2</v>
      </c>
      <c r="K437" s="4">
        <f t="shared" si="305"/>
        <v>72.70486321067176</v>
      </c>
      <c r="L437" s="4">
        <f t="shared" si="306"/>
        <v>6.22570759745925</v>
      </c>
      <c r="M437" s="4"/>
      <c r="P437">
        <f>VLOOKUP(Lake!B437,'TRI Daily 2021-5'!S$757:T$1121,2)</f>
        <v>66.5</v>
      </c>
      <c r="Q437">
        <f>VLOOKUP(Lake!B437,'TRI Daily 2021-5'!U$757:V$1121,2)</f>
        <v>67.392857142857139</v>
      </c>
      <c r="R437">
        <f t="shared" si="299"/>
        <v>73.377857142857138</v>
      </c>
      <c r="S437">
        <f t="shared" si="300"/>
        <v>3.3202045918367618</v>
      </c>
      <c r="T437">
        <f>VLOOKUP(Lake!B437,'TRI Daily 2021-5'!W$757:X$1121,2)</f>
        <v>67.142857142857139</v>
      </c>
      <c r="U437">
        <f t="shared" si="301"/>
        <v>73.282857142857139</v>
      </c>
      <c r="V437">
        <f t="shared" si="302"/>
        <v>3.6754367346939016</v>
      </c>
    </row>
    <row r="438" spans="1:22" x14ac:dyDescent="0.45">
      <c r="A438" s="8">
        <v>45072.791666666664</v>
      </c>
      <c r="B438" s="2">
        <f t="shared" si="217"/>
        <v>146</v>
      </c>
      <c r="C438">
        <v>75.2</v>
      </c>
      <c r="K438" s="4">
        <f t="shared" si="305"/>
        <v>72.70486321067176</v>
      </c>
      <c r="L438" s="4">
        <f t="shared" si="306"/>
        <v>6.22570759745925</v>
      </c>
      <c r="M438" s="4"/>
      <c r="P438">
        <f>VLOOKUP(Lake!B438,'TRI Daily 2021-5'!S$757:T$1121,2)</f>
        <v>66.5</v>
      </c>
      <c r="Q438">
        <f>VLOOKUP(Lake!B438,'TRI Daily 2021-5'!U$757:V$1121,2)</f>
        <v>67.392857142857139</v>
      </c>
      <c r="R438">
        <f t="shared" si="299"/>
        <v>73.377857142857138</v>
      </c>
      <c r="S438">
        <f t="shared" si="300"/>
        <v>3.3202045918367618</v>
      </c>
      <c r="T438">
        <f>VLOOKUP(Lake!B438,'TRI Daily 2021-5'!W$757:X$1121,2)</f>
        <v>67.142857142857139</v>
      </c>
      <c r="U438">
        <f t="shared" si="301"/>
        <v>73.282857142857139</v>
      </c>
      <c r="V438">
        <f t="shared" si="302"/>
        <v>3.6754367346939016</v>
      </c>
    </row>
    <row r="439" spans="1:22" x14ac:dyDescent="0.45">
      <c r="A439" s="8">
        <v>45073.291666666664</v>
      </c>
      <c r="B439" s="2">
        <f t="shared" si="217"/>
        <v>147</v>
      </c>
      <c r="C439">
        <v>71.2</v>
      </c>
      <c r="K439" s="4">
        <f t="shared" si="305"/>
        <v>72.976766734339506</v>
      </c>
      <c r="L439" s="4">
        <f t="shared" si="306"/>
        <v>3.1569000282554631</v>
      </c>
      <c r="M439" s="4"/>
      <c r="P439">
        <f>VLOOKUP(Lake!B439,'TRI Daily 2021-5'!S$757:T$1121,2)</f>
        <v>59</v>
      </c>
      <c r="Q439">
        <f>VLOOKUP(Lake!B439,'TRI Daily 2021-5'!U$757:V$1121,2)</f>
        <v>66.5</v>
      </c>
      <c r="R439">
        <f t="shared" si="299"/>
        <v>72.484999999999999</v>
      </c>
      <c r="S439">
        <f t="shared" si="300"/>
        <v>1.6512249999999913</v>
      </c>
      <c r="T439">
        <f>VLOOKUP(Lake!B439,'TRI Daily 2021-5'!W$757:X$1121,2)</f>
        <v>67</v>
      </c>
      <c r="U439">
        <f t="shared" si="301"/>
        <v>73.14</v>
      </c>
      <c r="V439">
        <f t="shared" si="302"/>
        <v>3.7635999999999914</v>
      </c>
    </row>
    <row r="440" spans="1:22" x14ac:dyDescent="0.45">
      <c r="A440" s="8">
        <v>45073.416666666664</v>
      </c>
      <c r="B440" s="2">
        <f t="shared" si="217"/>
        <v>147</v>
      </c>
      <c r="C440">
        <v>71</v>
      </c>
      <c r="K440" s="4">
        <f t="shared" si="305"/>
        <v>72.976766734339506</v>
      </c>
      <c r="L440" s="4">
        <f t="shared" si="306"/>
        <v>3.9076067219912756</v>
      </c>
      <c r="M440" s="4"/>
      <c r="P440">
        <f>VLOOKUP(Lake!B440,'TRI Daily 2021-5'!S$757:T$1121,2)</f>
        <v>59</v>
      </c>
      <c r="Q440">
        <f>VLOOKUP(Lake!B440,'TRI Daily 2021-5'!U$757:V$1121,2)</f>
        <v>66.5</v>
      </c>
      <c r="R440">
        <f t="shared" si="299"/>
        <v>72.484999999999999</v>
      </c>
      <c r="S440">
        <f t="shared" si="300"/>
        <v>2.2052249999999982</v>
      </c>
      <c r="T440">
        <f>VLOOKUP(Lake!B440,'TRI Daily 2021-5'!W$757:X$1121,2)</f>
        <v>67</v>
      </c>
      <c r="U440">
        <f t="shared" si="301"/>
        <v>73.14</v>
      </c>
      <c r="V440">
        <f t="shared" si="302"/>
        <v>4.5796000000000028</v>
      </c>
    </row>
    <row r="441" spans="1:22" x14ac:dyDescent="0.45">
      <c r="A441" s="8">
        <v>45073.607638888891</v>
      </c>
      <c r="B441" s="2">
        <f t="shared" si="217"/>
        <v>147</v>
      </c>
      <c r="C441">
        <v>71.400000000000006</v>
      </c>
      <c r="K441" s="4">
        <f t="shared" si="305"/>
        <v>72.976766734339506</v>
      </c>
      <c r="L441" s="4">
        <f t="shared" si="306"/>
        <v>2.4861933345196525</v>
      </c>
      <c r="M441" s="4"/>
      <c r="P441">
        <f>VLOOKUP(Lake!B441,'TRI Daily 2021-5'!S$757:T$1121,2)</f>
        <v>59</v>
      </c>
      <c r="Q441">
        <f>VLOOKUP(Lake!B441,'TRI Daily 2021-5'!U$757:V$1121,2)</f>
        <v>66.5</v>
      </c>
      <c r="R441">
        <f t="shared" si="299"/>
        <v>72.484999999999999</v>
      </c>
      <c r="S441">
        <f t="shared" si="300"/>
        <v>1.1772249999999864</v>
      </c>
      <c r="T441">
        <f>VLOOKUP(Lake!B441,'TRI Daily 2021-5'!W$757:X$1121,2)</f>
        <v>67</v>
      </c>
      <c r="U441">
        <f t="shared" si="301"/>
        <v>73.14</v>
      </c>
      <c r="V441">
        <f t="shared" si="302"/>
        <v>3.0275999999999823</v>
      </c>
    </row>
    <row r="442" spans="1:22" x14ac:dyDescent="0.45">
      <c r="A442" s="8">
        <v>45074.364583333336</v>
      </c>
      <c r="B442" s="2">
        <f t="shared" si="217"/>
        <v>148</v>
      </c>
      <c r="C442">
        <v>69</v>
      </c>
      <c r="K442" s="4">
        <f t="shared" si="305"/>
        <v>73.245950983973003</v>
      </c>
      <c r="L442" s="4">
        <f t="shared" si="306"/>
        <v>18.028099758301313</v>
      </c>
      <c r="M442" s="4"/>
      <c r="P442">
        <f>VLOOKUP(Lake!B442,'TRI Daily 2021-5'!S$757:T$1121,2)</f>
        <v>53.5</v>
      </c>
      <c r="Q442">
        <f>VLOOKUP(Lake!B442,'TRI Daily 2021-5'!U$757:V$1121,2)</f>
        <v>65.142857142857139</v>
      </c>
      <c r="R442">
        <f t="shared" si="299"/>
        <v>71.127857142857138</v>
      </c>
      <c r="S442">
        <f t="shared" si="300"/>
        <v>4.5277760204081439</v>
      </c>
      <c r="T442">
        <f>VLOOKUP(Lake!B442,'TRI Daily 2021-5'!W$757:X$1121,2)</f>
        <v>66.571428571428569</v>
      </c>
      <c r="U442">
        <f t="shared" si="301"/>
        <v>72.71142857142857</v>
      </c>
      <c r="V442">
        <f t="shared" si="302"/>
        <v>13.774702040816315</v>
      </c>
    </row>
    <row r="443" spans="1:22" x14ac:dyDescent="0.45">
      <c r="A443" s="8">
        <v>45074.434027777781</v>
      </c>
      <c r="B443" s="2">
        <f t="shared" si="217"/>
        <v>148</v>
      </c>
      <c r="C443">
        <v>68.900000000000006</v>
      </c>
      <c r="K443" s="4">
        <f t="shared" si="305"/>
        <v>73.245950983973003</v>
      </c>
      <c r="L443" s="4">
        <f t="shared" si="306"/>
        <v>18.887289955095866</v>
      </c>
      <c r="M443" s="4"/>
      <c r="P443">
        <f>VLOOKUP(Lake!B443,'TRI Daily 2021-5'!S$757:T$1121,2)</f>
        <v>53.5</v>
      </c>
      <c r="Q443">
        <f>VLOOKUP(Lake!B443,'TRI Daily 2021-5'!U$757:V$1121,2)</f>
        <v>65.142857142857139</v>
      </c>
      <c r="R443">
        <f t="shared" si="299"/>
        <v>71.127857142857138</v>
      </c>
      <c r="S443">
        <f t="shared" si="300"/>
        <v>4.9633474489795457</v>
      </c>
      <c r="T443">
        <f>VLOOKUP(Lake!B443,'TRI Daily 2021-5'!W$757:X$1121,2)</f>
        <v>66.571428571428569</v>
      </c>
      <c r="U443">
        <f t="shared" si="301"/>
        <v>72.71142857142857</v>
      </c>
      <c r="V443">
        <f t="shared" si="302"/>
        <v>14.526987755101986</v>
      </c>
    </row>
    <row r="444" spans="1:22" x14ac:dyDescent="0.45">
      <c r="A444" s="8">
        <v>45074.534722222219</v>
      </c>
      <c r="B444" s="2">
        <f t="shared" si="217"/>
        <v>148</v>
      </c>
      <c r="C444">
        <v>68.7</v>
      </c>
      <c r="K444" s="4">
        <f t="shared" si="305"/>
        <v>73.245950983973003</v>
      </c>
      <c r="L444" s="4">
        <f t="shared" si="306"/>
        <v>20.66567034868509</v>
      </c>
      <c r="M444" s="4"/>
      <c r="P444">
        <f>VLOOKUP(Lake!B444,'TRI Daily 2021-5'!S$757:T$1121,2)</f>
        <v>53.5</v>
      </c>
      <c r="Q444">
        <f>VLOOKUP(Lake!B444,'TRI Daily 2021-5'!U$757:V$1121,2)</f>
        <v>65.142857142857139</v>
      </c>
      <c r="R444">
        <f t="shared" si="299"/>
        <v>71.127857142857138</v>
      </c>
      <c r="S444">
        <f t="shared" si="300"/>
        <v>5.894490306122413</v>
      </c>
      <c r="T444">
        <f>VLOOKUP(Lake!B444,'TRI Daily 2021-5'!W$757:X$1121,2)</f>
        <v>66.571428571428569</v>
      </c>
      <c r="U444">
        <f t="shared" si="301"/>
        <v>72.71142857142857</v>
      </c>
      <c r="V444">
        <f t="shared" si="302"/>
        <v>16.091559183673436</v>
      </c>
    </row>
    <row r="445" spans="1:22" x14ac:dyDescent="0.45">
      <c r="A445" s="8">
        <v>45074.652777777781</v>
      </c>
      <c r="B445" s="2">
        <f t="shared" si="217"/>
        <v>148</v>
      </c>
      <c r="C445">
        <v>68.5</v>
      </c>
      <c r="D445" t="s">
        <v>80</v>
      </c>
      <c r="K445" s="4">
        <f t="shared" si="305"/>
        <v>73.245950983973003</v>
      </c>
      <c r="L445" s="4">
        <f t="shared" si="306"/>
        <v>22.524050742274316</v>
      </c>
      <c r="M445" s="4"/>
      <c r="P445">
        <f>VLOOKUP(Lake!B445,'TRI Daily 2021-5'!S$757:T$1121,2)</f>
        <v>53.5</v>
      </c>
      <c r="Q445">
        <f>VLOOKUP(Lake!B445,'TRI Daily 2021-5'!U$757:V$1121,2)</f>
        <v>65.142857142857139</v>
      </c>
      <c r="R445">
        <f t="shared" si="299"/>
        <v>71.127857142857138</v>
      </c>
      <c r="S445">
        <f t="shared" si="300"/>
        <v>6.9056331632652821</v>
      </c>
      <c r="T445">
        <f>VLOOKUP(Lake!B445,'TRI Daily 2021-5'!W$757:X$1121,2)</f>
        <v>66.571428571428569</v>
      </c>
      <c r="U445">
        <f t="shared" si="301"/>
        <v>72.71142857142857</v>
      </c>
      <c r="V445">
        <f t="shared" si="302"/>
        <v>17.736130612244885</v>
      </c>
    </row>
    <row r="446" spans="1:22" x14ac:dyDescent="0.45">
      <c r="A446" s="8">
        <v>45074.75</v>
      </c>
      <c r="B446" s="2">
        <f t="shared" si="217"/>
        <v>148</v>
      </c>
      <c r="C446">
        <v>68.3</v>
      </c>
      <c r="K446" s="4">
        <f t="shared" si="305"/>
        <v>73.245950983973003</v>
      </c>
      <c r="L446" s="4">
        <f t="shared" si="306"/>
        <v>24.462431135863547</v>
      </c>
      <c r="M446" s="4"/>
      <c r="P446">
        <f>VLOOKUP(Lake!B446,'TRI Daily 2021-5'!S$757:T$1121,2)</f>
        <v>53.5</v>
      </c>
      <c r="Q446">
        <f>VLOOKUP(Lake!B446,'TRI Daily 2021-5'!U$757:V$1121,2)</f>
        <v>65.142857142857139</v>
      </c>
      <c r="R446">
        <f t="shared" si="299"/>
        <v>71.127857142857138</v>
      </c>
      <c r="S446">
        <f t="shared" si="300"/>
        <v>7.9967760204081531</v>
      </c>
      <c r="T446">
        <f>VLOOKUP(Lake!B446,'TRI Daily 2021-5'!W$757:X$1121,2)</f>
        <v>66.571428571428569</v>
      </c>
      <c r="U446">
        <f t="shared" si="301"/>
        <v>72.71142857142857</v>
      </c>
      <c r="V446">
        <f t="shared" si="302"/>
        <v>19.46070204081634</v>
      </c>
    </row>
    <row r="447" spans="1:22" x14ac:dyDescent="0.45">
      <c r="A447" s="8">
        <v>45075.333333333336</v>
      </c>
      <c r="B447" s="2">
        <f t="shared" si="217"/>
        <v>149</v>
      </c>
      <c r="C447">
        <v>67.2</v>
      </c>
      <c r="K447" s="4">
        <f t="shared" si="305"/>
        <v>73.51233619446964</v>
      </c>
      <c r="L447" s="4">
        <f t="shared" si="306"/>
        <v>39.845588232011416</v>
      </c>
      <c r="M447" s="4"/>
      <c r="P447">
        <f>VLOOKUP(Lake!B447,'TRI Daily 2021-5'!S$757:T$1121,2)</f>
        <v>62</v>
      </c>
      <c r="Q447">
        <f>VLOOKUP(Lake!B447,'TRI Daily 2021-5'!U$757:V$1121,2)</f>
        <v>64.642857142857139</v>
      </c>
      <c r="R447">
        <f t="shared" si="299"/>
        <v>70.627857142857138</v>
      </c>
      <c r="S447">
        <f t="shared" si="300"/>
        <v>11.750204591836683</v>
      </c>
      <c r="T447">
        <f>VLOOKUP(Lake!B447,'TRI Daily 2021-5'!W$757:X$1121,2)</f>
        <v>66.38095238095238</v>
      </c>
      <c r="U447">
        <f t="shared" si="301"/>
        <v>72.52095238095238</v>
      </c>
      <c r="V447">
        <f t="shared" si="302"/>
        <v>28.312534240362773</v>
      </c>
    </row>
    <row r="448" spans="1:22" x14ac:dyDescent="0.45">
      <c r="A448" s="8">
        <v>45075.486111111109</v>
      </c>
      <c r="B448" s="2">
        <f t="shared" si="217"/>
        <v>149</v>
      </c>
      <c r="C448">
        <v>67.099999999999994</v>
      </c>
      <c r="K448" s="4">
        <f t="shared" si="305"/>
        <v>73.51233619446964</v>
      </c>
      <c r="L448" s="4">
        <f t="shared" si="306"/>
        <v>41.118055470905453</v>
      </c>
      <c r="M448" s="4"/>
      <c r="P448">
        <f>VLOOKUP(Lake!B448,'TRI Daily 2021-5'!S$757:T$1121,2)</f>
        <v>62</v>
      </c>
      <c r="Q448">
        <f>VLOOKUP(Lake!B448,'TRI Daily 2021-5'!U$757:V$1121,2)</f>
        <v>64.642857142857139</v>
      </c>
      <c r="R448">
        <f t="shared" si="299"/>
        <v>70.627857142857138</v>
      </c>
      <c r="S448">
        <f t="shared" si="300"/>
        <v>12.445776020408172</v>
      </c>
      <c r="T448">
        <f>VLOOKUP(Lake!B448,'TRI Daily 2021-5'!W$757:X$1121,2)</f>
        <v>66.38095238095238</v>
      </c>
      <c r="U448">
        <f t="shared" si="301"/>
        <v>72.52095238095238</v>
      </c>
      <c r="V448">
        <f t="shared" si="302"/>
        <v>29.386724716553342</v>
      </c>
    </row>
    <row r="449" spans="1:22" x14ac:dyDescent="0.45">
      <c r="A449" s="8">
        <v>45075.555555555555</v>
      </c>
      <c r="B449" s="2">
        <f t="shared" si="217"/>
        <v>149</v>
      </c>
      <c r="C449">
        <v>67.599999999999994</v>
      </c>
      <c r="K449" s="4">
        <f t="shared" si="305"/>
        <v>73.51233619446964</v>
      </c>
      <c r="L449" s="4">
        <f t="shared" si="306"/>
        <v>34.955719276435808</v>
      </c>
      <c r="M449" s="4"/>
      <c r="P449">
        <f>VLOOKUP(Lake!B449,'TRI Daily 2021-5'!S$757:T$1121,2)</f>
        <v>62</v>
      </c>
      <c r="Q449">
        <f>VLOOKUP(Lake!B449,'TRI Daily 2021-5'!U$757:V$1121,2)</f>
        <v>64.642857142857139</v>
      </c>
      <c r="R449">
        <f t="shared" si="299"/>
        <v>70.627857142857138</v>
      </c>
      <c r="S449">
        <f t="shared" si="300"/>
        <v>9.1679188775510276</v>
      </c>
      <c r="T449">
        <f>VLOOKUP(Lake!B449,'TRI Daily 2021-5'!W$757:X$1121,2)</f>
        <v>66.38095238095238</v>
      </c>
      <c r="U449">
        <f t="shared" si="301"/>
        <v>72.52095238095238</v>
      </c>
      <c r="V449">
        <f t="shared" si="302"/>
        <v>24.215772335600956</v>
      </c>
    </row>
    <row r="450" spans="1:22" x14ac:dyDescent="0.45">
      <c r="A450" s="8">
        <v>45075.625</v>
      </c>
      <c r="B450" s="2">
        <f t="shared" si="217"/>
        <v>149</v>
      </c>
      <c r="C450">
        <v>69</v>
      </c>
      <c r="K450" s="4">
        <f t="shared" si="305"/>
        <v>73.51233619446964</v>
      </c>
      <c r="L450" s="4">
        <f t="shared" si="306"/>
        <v>20.36117793192075</v>
      </c>
      <c r="M450" s="4"/>
      <c r="P450">
        <f>VLOOKUP(Lake!B450,'TRI Daily 2021-5'!S$757:T$1121,2)</f>
        <v>62</v>
      </c>
      <c r="Q450">
        <f>VLOOKUP(Lake!B450,'TRI Daily 2021-5'!U$757:V$1121,2)</f>
        <v>64.642857142857139</v>
      </c>
      <c r="R450">
        <f t="shared" si="299"/>
        <v>70.627857142857138</v>
      </c>
      <c r="S450">
        <f t="shared" si="300"/>
        <v>2.6499188775510052</v>
      </c>
      <c r="T450">
        <f>VLOOKUP(Lake!B450,'TRI Daily 2021-5'!W$757:X$1121,2)</f>
        <v>66.38095238095238</v>
      </c>
      <c r="U450">
        <f t="shared" si="301"/>
        <v>72.52095238095238</v>
      </c>
      <c r="V450">
        <f t="shared" si="302"/>
        <v>12.397105668934234</v>
      </c>
    </row>
    <row r="451" spans="1:22" x14ac:dyDescent="0.45">
      <c r="A451" s="8">
        <v>45075.708333333336</v>
      </c>
      <c r="B451" s="2">
        <f t="shared" si="217"/>
        <v>149</v>
      </c>
      <c r="C451">
        <v>69.400000000000006</v>
      </c>
      <c r="K451" s="4">
        <f t="shared" si="305"/>
        <v>73.51233619446964</v>
      </c>
      <c r="L451" s="4">
        <f t="shared" si="306"/>
        <v>16.911308976344994</v>
      </c>
      <c r="M451" s="4"/>
      <c r="P451">
        <f>VLOOKUP(Lake!B451,'TRI Daily 2021-5'!S$757:T$1121,2)</f>
        <v>62</v>
      </c>
      <c r="Q451">
        <f>VLOOKUP(Lake!B451,'TRI Daily 2021-5'!U$757:V$1121,2)</f>
        <v>64.642857142857139</v>
      </c>
      <c r="R451">
        <f t="shared" si="299"/>
        <v>70.627857142857138</v>
      </c>
      <c r="S451">
        <f t="shared" si="300"/>
        <v>1.5076331632652809</v>
      </c>
      <c r="T451">
        <f>VLOOKUP(Lake!B451,'TRI Daily 2021-5'!W$757:X$1121,2)</f>
        <v>66.38095238095238</v>
      </c>
      <c r="U451">
        <f t="shared" si="301"/>
        <v>72.52095238095238</v>
      </c>
      <c r="V451">
        <f t="shared" si="302"/>
        <v>9.7403437641722945</v>
      </c>
    </row>
    <row r="452" spans="1:22" x14ac:dyDescent="0.45">
      <c r="A452" s="8">
        <v>45076.3125</v>
      </c>
      <c r="B452" s="2">
        <f t="shared" si="217"/>
        <v>150</v>
      </c>
      <c r="C452">
        <v>67.2</v>
      </c>
      <c r="K452" s="4">
        <f t="shared" si="305"/>
        <v>73.775843430142473</v>
      </c>
      <c r="L452" s="4">
        <f t="shared" si="306"/>
        <v>43.241716817747886</v>
      </c>
      <c r="M452" s="4"/>
      <c r="P452">
        <f>VLOOKUP(Lake!B452,'TRI Daily 2021-5'!S$757:T$1121,2)</f>
        <v>67</v>
      </c>
      <c r="Q452">
        <f>VLOOKUP(Lake!B452,'TRI Daily 2021-5'!U$757:V$1121,2)</f>
        <v>64.142857142857139</v>
      </c>
      <c r="R452">
        <f t="shared" si="299"/>
        <v>70.127857142857138</v>
      </c>
      <c r="S452">
        <f t="shared" si="300"/>
        <v>8.5723474489795475</v>
      </c>
      <c r="T452">
        <f>VLOOKUP(Lake!B452,'TRI Daily 2021-5'!W$757:X$1121,2)</f>
        <v>66.238095238095241</v>
      </c>
      <c r="U452">
        <f t="shared" si="301"/>
        <v>72.378095238095241</v>
      </c>
      <c r="V452">
        <f t="shared" si="302"/>
        <v>26.812670294784585</v>
      </c>
    </row>
    <row r="453" spans="1:22" x14ac:dyDescent="0.45">
      <c r="A453" s="8">
        <v>45076.444444444445</v>
      </c>
      <c r="B453" s="2">
        <f t="shared" si="217"/>
        <v>150</v>
      </c>
      <c r="C453">
        <v>69</v>
      </c>
      <c r="K453" s="4">
        <f t="shared" si="305"/>
        <v>73.775843430142473</v>
      </c>
      <c r="L453" s="4">
        <f t="shared" si="306"/>
        <v>22.808680469235021</v>
      </c>
      <c r="M453" s="4"/>
      <c r="P453">
        <f>VLOOKUP(Lake!B453,'TRI Daily 2021-5'!S$757:T$1121,2)</f>
        <v>67</v>
      </c>
      <c r="Q453">
        <f>VLOOKUP(Lake!B453,'TRI Daily 2021-5'!U$757:V$1121,2)</f>
        <v>64.142857142857139</v>
      </c>
      <c r="R453">
        <f t="shared" si="299"/>
        <v>70.127857142857138</v>
      </c>
      <c r="S453">
        <f t="shared" si="300"/>
        <v>1.2720617346938672</v>
      </c>
      <c r="T453">
        <f>VLOOKUP(Lake!B453,'TRI Daily 2021-5'!W$757:X$1121,2)</f>
        <v>66.238095238095241</v>
      </c>
      <c r="U453">
        <f t="shared" si="301"/>
        <v>72.378095238095241</v>
      </c>
      <c r="V453">
        <f t="shared" si="302"/>
        <v>11.411527437641745</v>
      </c>
    </row>
    <row r="454" spans="1:22" x14ac:dyDescent="0.45">
      <c r="A454" s="8">
        <v>45076.604166666664</v>
      </c>
      <c r="B454" s="2">
        <f t="shared" ref="B454:B517" si="307">_xlfn.DAYS(A454,A$4)-730-365-365-365-365-366-365-365</f>
        <v>150</v>
      </c>
      <c r="C454">
        <v>70.8</v>
      </c>
      <c r="K454" s="4">
        <f t="shared" si="305"/>
        <v>73.775843430142473</v>
      </c>
      <c r="L454" s="4">
        <f t="shared" si="306"/>
        <v>8.8556441207221361</v>
      </c>
      <c r="M454" s="4"/>
      <c r="P454">
        <f>VLOOKUP(Lake!B454,'TRI Daily 2021-5'!S$757:T$1121,2)</f>
        <v>67</v>
      </c>
      <c r="Q454">
        <f>VLOOKUP(Lake!B454,'TRI Daily 2021-5'!U$757:V$1121,2)</f>
        <v>64.142857142857139</v>
      </c>
      <c r="R454">
        <f t="shared" si="299"/>
        <v>70.127857142857138</v>
      </c>
      <c r="S454">
        <f t="shared" si="300"/>
        <v>0.45177602040816567</v>
      </c>
      <c r="T454">
        <f>VLOOKUP(Lake!B454,'TRI Daily 2021-5'!W$757:X$1121,2)</f>
        <v>66.238095238095241</v>
      </c>
      <c r="U454">
        <f t="shared" si="301"/>
        <v>72.378095238095241</v>
      </c>
      <c r="V454">
        <f t="shared" si="302"/>
        <v>2.4903845804988856</v>
      </c>
    </row>
    <row r="455" spans="1:22" x14ac:dyDescent="0.45">
      <c r="A455" s="8">
        <v>45076.71875</v>
      </c>
      <c r="B455" s="2">
        <f t="shared" si="307"/>
        <v>150</v>
      </c>
      <c r="C455">
        <v>71.2</v>
      </c>
      <c r="K455" s="4">
        <f t="shared" si="305"/>
        <v>73.775843430142473</v>
      </c>
      <c r="L455" s="4">
        <f t="shared" si="306"/>
        <v>6.6349693766081259</v>
      </c>
      <c r="M455" s="4"/>
      <c r="P455">
        <f>VLOOKUP(Lake!B455,'TRI Daily 2021-5'!S$757:T$1121,2)</f>
        <v>67</v>
      </c>
      <c r="Q455">
        <f>VLOOKUP(Lake!B455,'TRI Daily 2021-5'!U$757:V$1121,2)</f>
        <v>64.142857142857139</v>
      </c>
      <c r="R455">
        <f t="shared" si="299"/>
        <v>70.127857142857138</v>
      </c>
      <c r="S455">
        <f t="shared" si="300"/>
        <v>1.1494903061224651</v>
      </c>
      <c r="T455">
        <f>VLOOKUP(Lake!B455,'TRI Daily 2021-5'!W$757:X$1121,2)</f>
        <v>66.238095238095241</v>
      </c>
      <c r="U455">
        <f t="shared" si="301"/>
        <v>72.378095238095241</v>
      </c>
      <c r="V455">
        <f t="shared" si="302"/>
        <v>1.3879083900226767</v>
      </c>
    </row>
    <row r="456" spans="1:22" x14ac:dyDescent="0.45">
      <c r="A456" s="8">
        <v>45076.760416666664</v>
      </c>
      <c r="B456" s="2">
        <f t="shared" si="307"/>
        <v>150</v>
      </c>
      <c r="C456">
        <v>71.900000000000006</v>
      </c>
      <c r="K456" s="4">
        <f t="shared" si="305"/>
        <v>73.775843430142473</v>
      </c>
      <c r="L456" s="4">
        <f t="shared" si="306"/>
        <v>3.5187885744086569</v>
      </c>
      <c r="M456" s="4"/>
      <c r="P456">
        <f>VLOOKUP(Lake!B456,'TRI Daily 2021-5'!S$757:T$1121,2)</f>
        <v>67</v>
      </c>
      <c r="Q456">
        <f>VLOOKUP(Lake!B456,'TRI Daily 2021-5'!U$757:V$1121,2)</f>
        <v>64.142857142857139</v>
      </c>
      <c r="R456">
        <f t="shared" si="299"/>
        <v>70.127857142857138</v>
      </c>
      <c r="S456">
        <f t="shared" si="300"/>
        <v>3.1404903061224854</v>
      </c>
      <c r="T456">
        <f>VLOOKUP(Lake!B456,'TRI Daily 2021-5'!W$757:X$1121,2)</f>
        <v>66.238095238095241</v>
      </c>
      <c r="U456">
        <f t="shared" si="301"/>
        <v>72.378095238095241</v>
      </c>
      <c r="V456">
        <f t="shared" si="302"/>
        <v>0.22857505668934011</v>
      </c>
    </row>
    <row r="457" spans="1:22" x14ac:dyDescent="0.45">
      <c r="A457" s="8">
        <v>45077.3125</v>
      </c>
      <c r="B457" s="2">
        <f t="shared" si="307"/>
        <v>151</v>
      </c>
      <c r="C457">
        <v>68.7</v>
      </c>
      <c r="K457" s="4">
        <f t="shared" si="305"/>
        <v>74.036394608110626</v>
      </c>
      <c r="L457" s="4">
        <f t="shared" si="306"/>
        <v>28.477107413472133</v>
      </c>
      <c r="M457" s="4"/>
      <c r="P457">
        <f>VLOOKUP(Lake!B457,'TRI Daily 2021-5'!S$757:T$1121,2)</f>
        <v>68</v>
      </c>
      <c r="Q457">
        <f>VLOOKUP(Lake!B457,'TRI Daily 2021-5'!U$757:V$1121,2)</f>
        <v>64.285714285714292</v>
      </c>
      <c r="R457">
        <f t="shared" si="299"/>
        <v>70.270714285714291</v>
      </c>
      <c r="S457">
        <f t="shared" si="300"/>
        <v>2.4671433673469472</v>
      </c>
      <c r="T457">
        <f>VLOOKUP(Lake!B457,'TRI Daily 2021-5'!W$757:X$1121,2)</f>
        <v>66.357142857142861</v>
      </c>
      <c r="U457">
        <f t="shared" si="301"/>
        <v>72.497142857142862</v>
      </c>
      <c r="V457">
        <f t="shared" si="302"/>
        <v>14.418293877551035</v>
      </c>
    </row>
    <row r="458" spans="1:22" x14ac:dyDescent="0.45">
      <c r="A458" s="8">
        <v>45077.444444444445</v>
      </c>
      <c r="B458" s="2">
        <f t="shared" si="307"/>
        <v>151</v>
      </c>
      <c r="C458">
        <v>69</v>
      </c>
      <c r="K458" s="4">
        <f t="shared" si="305"/>
        <v>74.036394608110626</v>
      </c>
      <c r="L458" s="4">
        <f t="shared" si="306"/>
        <v>25.36527064860579</v>
      </c>
      <c r="M458" s="4"/>
      <c r="P458">
        <f>VLOOKUP(Lake!B458,'TRI Daily 2021-5'!S$757:T$1121,2)</f>
        <v>68</v>
      </c>
      <c r="Q458">
        <f>VLOOKUP(Lake!B458,'TRI Daily 2021-5'!U$757:V$1121,2)</f>
        <v>64.285714285714292</v>
      </c>
      <c r="R458">
        <f t="shared" si="299"/>
        <v>70.270714285714291</v>
      </c>
      <c r="S458">
        <f t="shared" si="300"/>
        <v>1.6147147959183814</v>
      </c>
      <c r="T458">
        <f>VLOOKUP(Lake!B458,'TRI Daily 2021-5'!W$757:X$1121,2)</f>
        <v>66.357142857142861</v>
      </c>
      <c r="U458">
        <f t="shared" si="301"/>
        <v>72.497142857142862</v>
      </c>
      <c r="V458">
        <f t="shared" si="302"/>
        <v>12.230008163265339</v>
      </c>
    </row>
    <row r="459" spans="1:22" x14ac:dyDescent="0.45">
      <c r="A459" s="8">
        <v>45077.510416666664</v>
      </c>
      <c r="B459" s="2">
        <f t="shared" si="307"/>
        <v>151</v>
      </c>
      <c r="C459">
        <v>71.400000000000006</v>
      </c>
      <c r="K459" s="4">
        <f t="shared" si="305"/>
        <v>74.036394608110626</v>
      </c>
      <c r="L459" s="4">
        <f t="shared" si="306"/>
        <v>6.9505765296747528</v>
      </c>
      <c r="M459" s="4"/>
      <c r="P459">
        <f>VLOOKUP(Lake!B459,'TRI Daily 2021-5'!S$757:T$1121,2)</f>
        <v>68</v>
      </c>
      <c r="Q459">
        <f>VLOOKUP(Lake!B459,'TRI Daily 2021-5'!U$757:V$1121,2)</f>
        <v>64.285714285714292</v>
      </c>
      <c r="R459">
        <f t="shared" si="299"/>
        <v>70.270714285714291</v>
      </c>
      <c r="S459">
        <f t="shared" si="300"/>
        <v>1.2752862244897962</v>
      </c>
      <c r="T459">
        <f>VLOOKUP(Lake!B459,'TRI Daily 2021-5'!W$757:X$1121,2)</f>
        <v>66.357142857142861</v>
      </c>
      <c r="U459">
        <f t="shared" si="301"/>
        <v>72.497142857142862</v>
      </c>
      <c r="V459">
        <f t="shared" si="302"/>
        <v>1.2037224489795895</v>
      </c>
    </row>
    <row r="460" spans="1:22" x14ac:dyDescent="0.45">
      <c r="A460" s="8">
        <v>45077.611111111109</v>
      </c>
      <c r="B460" s="2">
        <f t="shared" si="307"/>
        <v>151</v>
      </c>
      <c r="C460">
        <v>73.7</v>
      </c>
      <c r="K460" s="4">
        <f t="shared" ref="K460:K491" si="308">IF(B460&gt;0,$Q$3+$Q$4*SIN((B460-$Q$5)/365*2*PI()),0)</f>
        <v>74.036394608110626</v>
      </c>
      <c r="L460" s="4">
        <f t="shared" ref="L460:L491" si="309">(C460-K460)^2</f>
        <v>0.11316133236589995</v>
      </c>
      <c r="M460" s="4"/>
      <c r="P460">
        <f>VLOOKUP(Lake!B460,'TRI Daily 2021-5'!S$757:T$1121,2)</f>
        <v>68</v>
      </c>
      <c r="Q460">
        <f>VLOOKUP(Lake!B460,'TRI Daily 2021-5'!U$757:V$1121,2)</f>
        <v>64.285714285714292</v>
      </c>
      <c r="R460">
        <f t="shared" si="299"/>
        <v>70.270714285714291</v>
      </c>
      <c r="S460">
        <f t="shared" si="300"/>
        <v>11.760000510204064</v>
      </c>
      <c r="T460">
        <f>VLOOKUP(Lake!B460,'TRI Daily 2021-5'!W$757:X$1121,2)</f>
        <v>66.357142857142861</v>
      </c>
      <c r="U460">
        <f t="shared" si="301"/>
        <v>72.497142857142862</v>
      </c>
      <c r="V460">
        <f t="shared" si="302"/>
        <v>1.4468653061224446</v>
      </c>
    </row>
    <row r="461" spans="1:22" x14ac:dyDescent="0.45">
      <c r="A461" s="8">
        <v>45077.701388888891</v>
      </c>
      <c r="B461" s="2">
        <f t="shared" si="307"/>
        <v>151</v>
      </c>
      <c r="C461">
        <v>74.8</v>
      </c>
      <c r="K461" s="4">
        <f t="shared" si="308"/>
        <v>74.036394608110626</v>
      </c>
      <c r="L461" s="4">
        <f t="shared" si="309"/>
        <v>0.58309319452251962</v>
      </c>
      <c r="M461" s="4"/>
      <c r="P461">
        <f>VLOOKUP(Lake!B461,'TRI Daily 2021-5'!S$757:T$1121,2)</f>
        <v>68</v>
      </c>
      <c r="Q461">
        <f>VLOOKUP(Lake!B461,'TRI Daily 2021-5'!U$757:V$1121,2)</f>
        <v>64.285714285714292</v>
      </c>
      <c r="R461">
        <f t="shared" si="299"/>
        <v>70.270714285714291</v>
      </c>
      <c r="S461">
        <f t="shared" si="300"/>
        <v>20.514429081632578</v>
      </c>
      <c r="T461">
        <f>VLOOKUP(Lake!B461,'TRI Daily 2021-5'!W$757:X$1121,2)</f>
        <v>66.357142857142861</v>
      </c>
      <c r="U461">
        <f t="shared" si="301"/>
        <v>72.497142857142862</v>
      </c>
      <c r="V461">
        <f t="shared" si="302"/>
        <v>5.3031510204081291</v>
      </c>
    </row>
    <row r="462" spans="1:22" x14ac:dyDescent="0.45">
      <c r="A462" s="8">
        <v>45077.8125</v>
      </c>
      <c r="B462" s="2">
        <f t="shared" si="307"/>
        <v>151</v>
      </c>
      <c r="C462">
        <v>75</v>
      </c>
      <c r="K462" s="4">
        <f t="shared" si="308"/>
        <v>74.036394608110626</v>
      </c>
      <c r="L462" s="4">
        <f t="shared" si="309"/>
        <v>0.92853535127827336</v>
      </c>
      <c r="M462" s="4"/>
      <c r="P462">
        <f>VLOOKUP(Lake!B462,'TRI Daily 2021-5'!S$757:T$1121,2)</f>
        <v>68</v>
      </c>
      <c r="Q462">
        <f>VLOOKUP(Lake!B462,'TRI Daily 2021-5'!U$757:V$1121,2)</f>
        <v>64.285714285714292</v>
      </c>
      <c r="R462">
        <f t="shared" si="299"/>
        <v>70.270714285714291</v>
      </c>
      <c r="S462">
        <f t="shared" si="300"/>
        <v>22.366143367346886</v>
      </c>
      <c r="T462">
        <f>VLOOKUP(Lake!B462,'TRI Daily 2021-5'!W$757:X$1121,2)</f>
        <v>66.357142857142861</v>
      </c>
      <c r="U462">
        <f t="shared" si="301"/>
        <v>72.497142857142862</v>
      </c>
      <c r="V462">
        <f t="shared" si="302"/>
        <v>6.2642938775509975</v>
      </c>
    </row>
    <row r="463" spans="1:22" x14ac:dyDescent="0.45">
      <c r="A463" s="8">
        <v>45078.333333333336</v>
      </c>
      <c r="B463" s="2">
        <f t="shared" si="307"/>
        <v>152</v>
      </c>
      <c r="C463">
        <v>71</v>
      </c>
      <c r="K463" s="4">
        <f t="shared" si="308"/>
        <v>74.293912521436908</v>
      </c>
      <c r="L463" s="4">
        <f t="shared" si="309"/>
        <v>10.849859698878852</v>
      </c>
      <c r="M463" s="4"/>
      <c r="P463">
        <f>VLOOKUP(Lake!B463,'TRI Daily 2021-5'!S$757:T$1121,2)</f>
        <v>69.5</v>
      </c>
      <c r="Q463">
        <f>VLOOKUP(Lake!B463,'TRI Daily 2021-5'!U$757:V$1121,2)</f>
        <v>64.642857142857139</v>
      </c>
      <c r="R463">
        <f t="shared" si="299"/>
        <v>70.627857142857138</v>
      </c>
      <c r="S463">
        <f t="shared" si="300"/>
        <v>0.13849030612245242</v>
      </c>
      <c r="T463">
        <f>VLOOKUP(Lake!B463,'TRI Daily 2021-5'!W$757:X$1121,2)</f>
        <v>66.38095238095238</v>
      </c>
      <c r="U463">
        <f t="shared" si="301"/>
        <v>72.52095238095238</v>
      </c>
      <c r="V463">
        <f t="shared" si="302"/>
        <v>2.3132961451247143</v>
      </c>
    </row>
    <row r="464" spans="1:22" x14ac:dyDescent="0.45">
      <c r="A464" s="8">
        <v>45078.5</v>
      </c>
      <c r="B464" s="2">
        <f t="shared" si="307"/>
        <v>152</v>
      </c>
      <c r="C464">
        <v>73.7</v>
      </c>
      <c r="K464" s="4">
        <f t="shared" si="308"/>
        <v>74.293912521436908</v>
      </c>
      <c r="L464" s="4">
        <f t="shared" si="309"/>
        <v>0.35273208311954291</v>
      </c>
      <c r="M464" s="4"/>
      <c r="P464">
        <f>VLOOKUP(Lake!B464,'TRI Daily 2021-5'!S$757:T$1121,2)</f>
        <v>69.5</v>
      </c>
      <c r="Q464">
        <f>VLOOKUP(Lake!B464,'TRI Daily 2021-5'!U$757:V$1121,2)</f>
        <v>64.642857142857139</v>
      </c>
      <c r="R464">
        <f t="shared" si="299"/>
        <v>70.627857142857138</v>
      </c>
      <c r="S464">
        <f t="shared" si="300"/>
        <v>9.4380617346939228</v>
      </c>
      <c r="T464">
        <f>VLOOKUP(Lake!B464,'TRI Daily 2021-5'!W$757:X$1121,2)</f>
        <v>66.38095238095238</v>
      </c>
      <c r="U464">
        <f t="shared" si="301"/>
        <v>72.52095238095238</v>
      </c>
      <c r="V464">
        <f t="shared" si="302"/>
        <v>1.3901532879818679</v>
      </c>
    </row>
    <row r="465" spans="1:22" x14ac:dyDescent="0.45">
      <c r="A465" s="8">
        <v>45078.652777777781</v>
      </c>
      <c r="B465" s="2">
        <f t="shared" si="307"/>
        <v>152</v>
      </c>
      <c r="C465">
        <v>78.400000000000006</v>
      </c>
      <c r="K465" s="4">
        <f t="shared" si="308"/>
        <v>74.293912521436908</v>
      </c>
      <c r="L465" s="4">
        <f t="shared" si="309"/>
        <v>16.859954381612653</v>
      </c>
      <c r="M465" s="4"/>
      <c r="P465">
        <f>VLOOKUP(Lake!B465,'TRI Daily 2021-5'!S$757:T$1121,2)</f>
        <v>69.5</v>
      </c>
      <c r="Q465">
        <f>VLOOKUP(Lake!B465,'TRI Daily 2021-5'!U$757:V$1121,2)</f>
        <v>64.642857142857139</v>
      </c>
      <c r="R465">
        <f t="shared" si="299"/>
        <v>70.627857142857138</v>
      </c>
      <c r="S465">
        <f t="shared" si="300"/>
        <v>60.406204591836897</v>
      </c>
      <c r="T465">
        <f>VLOOKUP(Lake!B465,'TRI Daily 2021-5'!W$757:X$1121,2)</f>
        <v>66.38095238095238</v>
      </c>
      <c r="U465">
        <f t="shared" si="301"/>
        <v>72.52095238095238</v>
      </c>
      <c r="V465">
        <f t="shared" si="302"/>
        <v>34.563200907029554</v>
      </c>
    </row>
    <row r="466" spans="1:22" x14ac:dyDescent="0.45">
      <c r="A466" s="8">
        <v>45078.6875</v>
      </c>
      <c r="B466" s="2">
        <f t="shared" si="307"/>
        <v>152</v>
      </c>
      <c r="C466">
        <v>79.8</v>
      </c>
      <c r="K466" s="4">
        <f t="shared" si="308"/>
        <v>74.293912521436908</v>
      </c>
      <c r="L466" s="4">
        <f t="shared" si="309"/>
        <v>30.316999321589233</v>
      </c>
      <c r="M466" s="4"/>
      <c r="P466">
        <f>VLOOKUP(Lake!B466,'TRI Daily 2021-5'!S$757:T$1121,2)</f>
        <v>69.5</v>
      </c>
      <c r="Q466">
        <f>VLOOKUP(Lake!B466,'TRI Daily 2021-5'!U$757:V$1121,2)</f>
        <v>64.642857142857139</v>
      </c>
      <c r="R466">
        <f t="shared" si="299"/>
        <v>70.627857142857138</v>
      </c>
      <c r="S466">
        <f t="shared" si="300"/>
        <v>84.128204591836763</v>
      </c>
      <c r="T466">
        <f>VLOOKUP(Lake!B466,'TRI Daily 2021-5'!W$757:X$1121,2)</f>
        <v>66.38095238095238</v>
      </c>
      <c r="U466">
        <f t="shared" si="301"/>
        <v>72.52095238095238</v>
      </c>
      <c r="V466">
        <f t="shared" si="302"/>
        <v>52.984534240362784</v>
      </c>
    </row>
    <row r="467" spans="1:22" x14ac:dyDescent="0.45">
      <c r="A467" s="8">
        <v>45078.729166666664</v>
      </c>
      <c r="B467" s="2">
        <f t="shared" si="307"/>
        <v>152</v>
      </c>
      <c r="C467">
        <v>78.400000000000006</v>
      </c>
      <c r="K467" s="4">
        <f t="shared" si="308"/>
        <v>74.293912521436908</v>
      </c>
      <c r="L467" s="4">
        <f t="shared" si="309"/>
        <v>16.859954381612653</v>
      </c>
      <c r="M467" s="4"/>
      <c r="P467">
        <f>VLOOKUP(Lake!B467,'TRI Daily 2021-5'!S$757:T$1121,2)</f>
        <v>69.5</v>
      </c>
      <c r="Q467">
        <f>VLOOKUP(Lake!B467,'TRI Daily 2021-5'!U$757:V$1121,2)</f>
        <v>64.642857142857139</v>
      </c>
      <c r="R467">
        <f t="shared" si="299"/>
        <v>70.627857142857138</v>
      </c>
      <c r="S467">
        <f t="shared" si="300"/>
        <v>60.406204591836897</v>
      </c>
      <c r="T467">
        <f>VLOOKUP(Lake!B467,'TRI Daily 2021-5'!W$757:X$1121,2)</f>
        <v>66.38095238095238</v>
      </c>
      <c r="U467">
        <f t="shared" si="301"/>
        <v>72.52095238095238</v>
      </c>
      <c r="V467">
        <f t="shared" si="302"/>
        <v>34.563200907029554</v>
      </c>
    </row>
    <row r="468" spans="1:22" x14ac:dyDescent="0.45">
      <c r="A468" s="8">
        <v>45079.25</v>
      </c>
      <c r="B468" s="2">
        <f t="shared" si="307"/>
        <v>153</v>
      </c>
      <c r="C468">
        <v>73.400000000000006</v>
      </c>
      <c r="K468" s="4">
        <f t="shared" si="308"/>
        <v>74.548320862005895</v>
      </c>
      <c r="L468" s="4">
        <f t="shared" si="309"/>
        <v>1.3186408021179477</v>
      </c>
      <c r="M468" s="4"/>
      <c r="P468">
        <f>VLOOKUP(Lake!B468,'TRI Daily 2021-5'!S$757:T$1121,2)</f>
        <v>71</v>
      </c>
      <c r="Q468">
        <f>VLOOKUP(Lake!B468,'TRI Daily 2021-5'!U$757:V$1121,2)</f>
        <v>64.785714285714292</v>
      </c>
      <c r="R468">
        <f t="shared" si="299"/>
        <v>70.770714285714291</v>
      </c>
      <c r="S468">
        <f t="shared" si="300"/>
        <v>6.9131433673469393</v>
      </c>
      <c r="T468">
        <f>VLOOKUP(Lake!B468,'TRI Daily 2021-5'!W$757:X$1121,2)</f>
        <v>66.357142857142861</v>
      </c>
      <c r="U468">
        <f t="shared" si="301"/>
        <v>72.497142857142862</v>
      </c>
      <c r="V468">
        <f t="shared" si="302"/>
        <v>0.81515102040816512</v>
      </c>
    </row>
    <row r="469" spans="1:22" x14ac:dyDescent="0.45">
      <c r="A469" s="8">
        <v>45079.46875</v>
      </c>
      <c r="B469" s="2">
        <f t="shared" si="307"/>
        <v>153</v>
      </c>
      <c r="C469">
        <v>75</v>
      </c>
      <c r="K469" s="4">
        <f t="shared" si="308"/>
        <v>74.548320862005895</v>
      </c>
      <c r="L469" s="4">
        <f t="shared" si="309"/>
        <v>0.20401404369909812</v>
      </c>
      <c r="M469" s="4"/>
      <c r="P469">
        <f>VLOOKUP(Lake!B469,'TRI Daily 2021-5'!S$757:T$1121,2)</f>
        <v>71</v>
      </c>
      <c r="Q469">
        <f>VLOOKUP(Lake!B469,'TRI Daily 2021-5'!U$757:V$1121,2)</f>
        <v>64.785714285714292</v>
      </c>
      <c r="R469">
        <f t="shared" si="299"/>
        <v>70.770714285714291</v>
      </c>
      <c r="S469">
        <f t="shared" si="300"/>
        <v>17.886857653061178</v>
      </c>
      <c r="T469">
        <f>VLOOKUP(Lake!B469,'TRI Daily 2021-5'!W$757:X$1121,2)</f>
        <v>66.357142857142861</v>
      </c>
      <c r="U469">
        <f t="shared" si="301"/>
        <v>72.497142857142862</v>
      </c>
      <c r="V469">
        <f t="shared" si="302"/>
        <v>6.2642938775509975</v>
      </c>
    </row>
    <row r="470" spans="1:22" x14ac:dyDescent="0.45">
      <c r="A470" s="8">
        <v>45079.534722222219</v>
      </c>
      <c r="B470" s="2">
        <f t="shared" si="307"/>
        <v>153</v>
      </c>
      <c r="C470">
        <v>76.599999999999994</v>
      </c>
      <c r="K470" s="4">
        <f t="shared" si="308"/>
        <v>74.548320862005895</v>
      </c>
      <c r="L470" s="4">
        <f t="shared" si="309"/>
        <v>4.2093872852802123</v>
      </c>
      <c r="M470" s="4"/>
      <c r="P470">
        <f>VLOOKUP(Lake!B470,'TRI Daily 2021-5'!S$757:T$1121,2)</f>
        <v>71</v>
      </c>
      <c r="Q470">
        <f>VLOOKUP(Lake!B470,'TRI Daily 2021-5'!U$757:V$1121,2)</f>
        <v>64.785714285714292</v>
      </c>
      <c r="R470">
        <f t="shared" si="299"/>
        <v>70.770714285714291</v>
      </c>
      <c r="S470">
        <f t="shared" si="300"/>
        <v>33.980571938775377</v>
      </c>
      <c r="T470">
        <f>VLOOKUP(Lake!B470,'TRI Daily 2021-5'!W$757:X$1121,2)</f>
        <v>66.357142857142861</v>
      </c>
      <c r="U470">
        <f t="shared" si="301"/>
        <v>72.497142857142862</v>
      </c>
      <c r="V470">
        <f t="shared" si="302"/>
        <v>16.833436734693795</v>
      </c>
    </row>
    <row r="471" spans="1:22" x14ac:dyDescent="0.45">
      <c r="A471" s="8">
        <v>45079.5625</v>
      </c>
      <c r="B471" s="2">
        <f t="shared" si="307"/>
        <v>153</v>
      </c>
      <c r="C471">
        <v>77.7</v>
      </c>
      <c r="K471" s="4">
        <f t="shared" si="308"/>
        <v>74.548320862005895</v>
      </c>
      <c r="L471" s="4">
        <f t="shared" si="309"/>
        <v>9.9330813888672846</v>
      </c>
      <c r="M471" s="4"/>
      <c r="P471">
        <f>VLOOKUP(Lake!B471,'TRI Daily 2021-5'!S$757:T$1121,2)</f>
        <v>71</v>
      </c>
      <c r="Q471">
        <f>VLOOKUP(Lake!B471,'TRI Daily 2021-5'!U$757:V$1121,2)</f>
        <v>64.785714285714292</v>
      </c>
      <c r="R471">
        <f t="shared" si="299"/>
        <v>70.770714285714291</v>
      </c>
      <c r="S471">
        <f t="shared" si="300"/>
        <v>48.015000510204047</v>
      </c>
      <c r="T471">
        <f>VLOOKUP(Lake!B471,'TRI Daily 2021-5'!W$757:X$1121,2)</f>
        <v>66.357142857142861</v>
      </c>
      <c r="U471">
        <f t="shared" si="301"/>
        <v>72.497142857142862</v>
      </c>
      <c r="V471">
        <f t="shared" si="302"/>
        <v>27.069722448979572</v>
      </c>
    </row>
    <row r="472" spans="1:22" x14ac:dyDescent="0.45">
      <c r="A472" s="8">
        <v>45079.604166666664</v>
      </c>
      <c r="B472" s="2">
        <f t="shared" si="307"/>
        <v>153</v>
      </c>
      <c r="C472">
        <v>78.400000000000006</v>
      </c>
      <c r="K472" s="4">
        <f t="shared" si="308"/>
        <v>74.548320862005895</v>
      </c>
      <c r="L472" s="4">
        <f t="shared" si="309"/>
        <v>14.835432182059058</v>
      </c>
      <c r="M472" s="4"/>
      <c r="P472">
        <f>VLOOKUP(Lake!B472,'TRI Daily 2021-5'!S$757:T$1121,2)</f>
        <v>71</v>
      </c>
      <c r="Q472">
        <f>VLOOKUP(Lake!B472,'TRI Daily 2021-5'!U$757:V$1121,2)</f>
        <v>64.785714285714292</v>
      </c>
      <c r="R472">
        <f t="shared" si="299"/>
        <v>70.770714285714291</v>
      </c>
      <c r="S472">
        <f t="shared" si="300"/>
        <v>58.206000510204085</v>
      </c>
      <c r="T472">
        <f>VLOOKUP(Lake!B472,'TRI Daily 2021-5'!W$757:X$1121,2)</f>
        <v>66.357142857142861</v>
      </c>
      <c r="U472">
        <f t="shared" si="301"/>
        <v>72.497142857142862</v>
      </c>
      <c r="V472">
        <f t="shared" si="302"/>
        <v>34.843722448979605</v>
      </c>
    </row>
    <row r="473" spans="1:22" x14ac:dyDescent="0.45">
      <c r="A473" s="8">
        <v>45079.645833333336</v>
      </c>
      <c r="B473" s="2">
        <f t="shared" si="307"/>
        <v>153</v>
      </c>
      <c r="C473">
        <v>79.099999999999994</v>
      </c>
      <c r="K473" s="4">
        <f t="shared" si="308"/>
        <v>74.548320862005895</v>
      </c>
      <c r="L473" s="4">
        <f t="shared" si="309"/>
        <v>20.71778297525071</v>
      </c>
      <c r="M473" s="4"/>
      <c r="P473">
        <f>VLOOKUP(Lake!B473,'TRI Daily 2021-5'!S$757:T$1121,2)</f>
        <v>71</v>
      </c>
      <c r="Q473">
        <f>VLOOKUP(Lake!B473,'TRI Daily 2021-5'!U$757:V$1121,2)</f>
        <v>64.785714285714292</v>
      </c>
      <c r="R473">
        <f t="shared" si="299"/>
        <v>70.770714285714291</v>
      </c>
      <c r="S473">
        <f t="shared" si="300"/>
        <v>69.377000510203899</v>
      </c>
      <c r="T473">
        <f>VLOOKUP(Lake!B473,'TRI Daily 2021-5'!W$757:X$1121,2)</f>
        <v>66.357142857142861</v>
      </c>
      <c r="U473">
        <f t="shared" si="301"/>
        <v>72.497142857142862</v>
      </c>
      <c r="V473">
        <f t="shared" si="302"/>
        <v>43.597722448979454</v>
      </c>
    </row>
    <row r="474" spans="1:22" x14ac:dyDescent="0.45">
      <c r="A474" s="8">
        <v>45079.722222222219</v>
      </c>
      <c r="B474" s="2">
        <f t="shared" si="307"/>
        <v>153</v>
      </c>
      <c r="C474">
        <v>78.2</v>
      </c>
      <c r="K474" s="4">
        <f t="shared" si="308"/>
        <v>74.548320862005895</v>
      </c>
      <c r="L474" s="4">
        <f t="shared" si="309"/>
        <v>13.334760526861393</v>
      </c>
      <c r="M474" s="4"/>
      <c r="P474">
        <f>VLOOKUP(Lake!B474,'TRI Daily 2021-5'!S$757:T$1121,2)</f>
        <v>71</v>
      </c>
      <c r="Q474">
        <f>VLOOKUP(Lake!B474,'TRI Daily 2021-5'!U$757:V$1121,2)</f>
        <v>64.785714285714292</v>
      </c>
      <c r="R474">
        <f t="shared" si="299"/>
        <v>70.770714285714291</v>
      </c>
      <c r="S474">
        <f t="shared" si="300"/>
        <v>55.194286224489758</v>
      </c>
      <c r="T474">
        <f>VLOOKUP(Lake!B474,'TRI Daily 2021-5'!W$757:X$1121,2)</f>
        <v>66.357142857142861</v>
      </c>
      <c r="U474">
        <f t="shared" si="301"/>
        <v>72.497142857142862</v>
      </c>
      <c r="V474">
        <f t="shared" si="302"/>
        <v>32.522579591836717</v>
      </c>
    </row>
    <row r="475" spans="1:22" x14ac:dyDescent="0.45">
      <c r="A475" s="8">
        <v>45079.805555555555</v>
      </c>
      <c r="B475" s="2">
        <f t="shared" si="307"/>
        <v>153</v>
      </c>
      <c r="C475">
        <v>78</v>
      </c>
      <c r="K475" s="4">
        <f t="shared" si="308"/>
        <v>74.548320862005895</v>
      </c>
      <c r="L475" s="4">
        <f t="shared" si="309"/>
        <v>11.914088871663731</v>
      </c>
      <c r="M475" s="4"/>
      <c r="P475">
        <f>VLOOKUP(Lake!B475,'TRI Daily 2021-5'!S$757:T$1121,2)</f>
        <v>71</v>
      </c>
      <c r="Q475">
        <f>VLOOKUP(Lake!B475,'TRI Daily 2021-5'!U$757:V$1121,2)</f>
        <v>64.785714285714292</v>
      </c>
      <c r="R475">
        <f t="shared" si="299"/>
        <v>70.770714285714291</v>
      </c>
      <c r="S475">
        <f t="shared" si="300"/>
        <v>52.26257193877543</v>
      </c>
      <c r="T475">
        <f>VLOOKUP(Lake!B475,'TRI Daily 2021-5'!W$757:X$1121,2)</f>
        <v>66.357142857142861</v>
      </c>
      <c r="U475">
        <f t="shared" si="301"/>
        <v>72.497142857142862</v>
      </c>
      <c r="V475">
        <f t="shared" si="302"/>
        <v>30.281436734693827</v>
      </c>
    </row>
    <row r="476" spans="1:22" x14ac:dyDescent="0.45">
      <c r="A476" s="8">
        <v>45079.305555555555</v>
      </c>
      <c r="B476" s="2">
        <f t="shared" si="307"/>
        <v>153</v>
      </c>
      <c r="C476">
        <v>73.2</v>
      </c>
      <c r="K476" s="4">
        <f t="shared" si="308"/>
        <v>74.548320862005895</v>
      </c>
      <c r="L476" s="4">
        <f t="shared" si="309"/>
        <v>1.817969146920311</v>
      </c>
      <c r="M476" s="4"/>
      <c r="P476">
        <f>VLOOKUP(Lake!B476,'TRI Daily 2021-5'!S$757:T$1121,2)</f>
        <v>71</v>
      </c>
      <c r="Q476">
        <f>VLOOKUP(Lake!B476,'TRI Daily 2021-5'!U$757:V$1121,2)</f>
        <v>64.785714285714292</v>
      </c>
      <c r="R476">
        <f t="shared" si="299"/>
        <v>70.770714285714291</v>
      </c>
      <c r="S476">
        <f t="shared" si="300"/>
        <v>5.9014290816326405</v>
      </c>
      <c r="T476">
        <f>VLOOKUP(Lake!B476,'TRI Daily 2021-5'!W$757:X$1121,2)</f>
        <v>66.357142857142861</v>
      </c>
      <c r="U476">
        <f t="shared" si="301"/>
        <v>72.497142857142862</v>
      </c>
      <c r="V476">
        <f t="shared" si="302"/>
        <v>0.49400816326530361</v>
      </c>
    </row>
    <row r="477" spans="1:22" x14ac:dyDescent="0.45">
      <c r="A477" s="8">
        <v>45079.576388888891</v>
      </c>
      <c r="B477" s="2">
        <f t="shared" si="307"/>
        <v>153</v>
      </c>
      <c r="C477">
        <v>77.7</v>
      </c>
      <c r="K477" s="4">
        <f t="shared" si="308"/>
        <v>74.548320862005895</v>
      </c>
      <c r="L477" s="4">
        <f t="shared" si="309"/>
        <v>9.9330813888672846</v>
      </c>
      <c r="M477" s="4"/>
      <c r="P477">
        <f>VLOOKUP(Lake!B477,'TRI Daily 2021-5'!S$757:T$1121,2)</f>
        <v>71</v>
      </c>
      <c r="Q477">
        <f>VLOOKUP(Lake!B477,'TRI Daily 2021-5'!U$757:V$1121,2)</f>
        <v>64.785714285714292</v>
      </c>
      <c r="R477">
        <f t="shared" si="299"/>
        <v>70.770714285714291</v>
      </c>
      <c r="S477">
        <f t="shared" si="300"/>
        <v>48.015000510204047</v>
      </c>
      <c r="T477">
        <f>VLOOKUP(Lake!B477,'TRI Daily 2021-5'!W$757:X$1121,2)</f>
        <v>66.357142857142861</v>
      </c>
      <c r="U477">
        <f t="shared" si="301"/>
        <v>72.497142857142862</v>
      </c>
      <c r="V477">
        <f t="shared" si="302"/>
        <v>27.069722448979572</v>
      </c>
    </row>
    <row r="478" spans="1:22" x14ac:dyDescent="0.45">
      <c r="A478" s="8">
        <v>45079.763888888891</v>
      </c>
      <c r="B478" s="2">
        <f t="shared" si="307"/>
        <v>153</v>
      </c>
      <c r="C478">
        <v>79.099999999999994</v>
      </c>
      <c r="K478" s="4">
        <f t="shared" si="308"/>
        <v>74.548320862005895</v>
      </c>
      <c r="L478" s="4">
        <f t="shared" si="309"/>
        <v>20.71778297525071</v>
      </c>
      <c r="M478" s="4"/>
      <c r="P478">
        <f>VLOOKUP(Lake!B478,'TRI Daily 2021-5'!S$757:T$1121,2)</f>
        <v>71</v>
      </c>
      <c r="Q478">
        <f>VLOOKUP(Lake!B478,'TRI Daily 2021-5'!U$757:V$1121,2)</f>
        <v>64.785714285714292</v>
      </c>
      <c r="R478">
        <f t="shared" si="299"/>
        <v>70.770714285714291</v>
      </c>
      <c r="S478">
        <f t="shared" si="300"/>
        <v>69.377000510203899</v>
      </c>
      <c r="T478">
        <f>VLOOKUP(Lake!B478,'TRI Daily 2021-5'!W$757:X$1121,2)</f>
        <v>66.357142857142861</v>
      </c>
      <c r="U478">
        <f t="shared" si="301"/>
        <v>72.497142857142862</v>
      </c>
      <c r="V478">
        <f t="shared" si="302"/>
        <v>43.597722448979454</v>
      </c>
    </row>
    <row r="479" spans="1:22" x14ac:dyDescent="0.45">
      <c r="A479" s="8">
        <v>45084.395833333336</v>
      </c>
      <c r="B479" s="2">
        <f t="shared" si="307"/>
        <v>158</v>
      </c>
      <c r="C479">
        <v>72.099999999999994</v>
      </c>
      <c r="K479" s="4">
        <f t="shared" si="308"/>
        <v>75.771113932883082</v>
      </c>
      <c r="L479" s="4">
        <f t="shared" si="309"/>
        <v>13.477077508208335</v>
      </c>
      <c r="M479" s="4"/>
      <c r="P479">
        <f>VLOOKUP(Lake!B479,'TRI Daily 2021-5'!S$757:T$1121,2)</f>
        <v>60</v>
      </c>
      <c r="Q479">
        <f>VLOOKUP(Lake!B479,'TRI Daily 2021-5'!U$757:V$1121,2)</f>
        <v>66.107142857142861</v>
      </c>
      <c r="R479">
        <f t="shared" si="299"/>
        <v>72.092142857142861</v>
      </c>
      <c r="S479">
        <f t="shared" si="300"/>
        <v>6.1734693877406828E-5</v>
      </c>
      <c r="T479">
        <f>VLOOKUP(Lake!B479,'TRI Daily 2021-5'!W$757:X$1121,2)</f>
        <v>65.928571428571431</v>
      </c>
      <c r="U479">
        <f t="shared" si="301"/>
        <v>72.068571428571431</v>
      </c>
      <c r="V479">
        <f t="shared" si="302"/>
        <v>9.8775510204029558E-4</v>
      </c>
    </row>
    <row r="480" spans="1:22" x14ac:dyDescent="0.45">
      <c r="A480" s="8">
        <v>45086.541666666664</v>
      </c>
      <c r="B480" s="2">
        <f t="shared" si="307"/>
        <v>160</v>
      </c>
      <c r="C480">
        <v>73.2</v>
      </c>
      <c r="K480" s="4">
        <f t="shared" si="308"/>
        <v>76.235900397972685</v>
      </c>
      <c r="L480" s="4">
        <f t="shared" si="309"/>
        <v>9.2166912264106902</v>
      </c>
      <c r="M480" s="4"/>
      <c r="P480">
        <f>VLOOKUP(Lake!B480,'TRI Daily 2021-5'!S$757:T$1121,2)</f>
        <v>60.5</v>
      </c>
      <c r="Q480">
        <f>VLOOKUP(Lake!B480,'TRI Daily 2021-5'!U$757:V$1121,2)</f>
        <v>65.464285714285708</v>
      </c>
      <c r="R480">
        <f t="shared" si="299"/>
        <v>71.449285714285708</v>
      </c>
      <c r="S480">
        <f t="shared" si="300"/>
        <v>3.0650005102041149</v>
      </c>
      <c r="T480">
        <f>VLOOKUP(Lake!B480,'TRI Daily 2021-5'!W$757:X$1121,2)</f>
        <v>65.404761904761898</v>
      </c>
      <c r="U480">
        <f t="shared" si="301"/>
        <v>71.544761904761899</v>
      </c>
      <c r="V480">
        <f t="shared" si="302"/>
        <v>2.7398131519274678</v>
      </c>
    </row>
    <row r="481" spans="1:22" x14ac:dyDescent="0.45">
      <c r="A481" s="8">
        <v>45086.729166666664</v>
      </c>
      <c r="B481" s="2">
        <f t="shared" si="307"/>
        <v>160</v>
      </c>
      <c r="C481">
        <v>75.7</v>
      </c>
      <c r="K481" s="4">
        <f t="shared" si="308"/>
        <v>76.235900397972685</v>
      </c>
      <c r="L481" s="4">
        <f t="shared" si="309"/>
        <v>0.28718923654727913</v>
      </c>
      <c r="M481" s="4"/>
      <c r="P481">
        <f>VLOOKUP(Lake!B481,'TRI Daily 2021-5'!S$757:T$1121,2)</f>
        <v>60.5</v>
      </c>
      <c r="Q481">
        <f>VLOOKUP(Lake!B481,'TRI Daily 2021-5'!U$757:V$1121,2)</f>
        <v>65.464285714285708</v>
      </c>
      <c r="R481">
        <f t="shared" si="299"/>
        <v>71.449285714285708</v>
      </c>
      <c r="S481">
        <f t="shared" si="300"/>
        <v>18.068571938775591</v>
      </c>
      <c r="T481">
        <f>VLOOKUP(Lake!B481,'TRI Daily 2021-5'!W$757:X$1121,2)</f>
        <v>65.404761904761898</v>
      </c>
      <c r="U481">
        <f t="shared" si="301"/>
        <v>71.544761904761899</v>
      </c>
      <c r="V481">
        <f t="shared" si="302"/>
        <v>17.266003628117989</v>
      </c>
    </row>
    <row r="482" spans="1:22" x14ac:dyDescent="0.45">
      <c r="A482" s="8">
        <v>45087.319444444445</v>
      </c>
      <c r="B482" s="2">
        <f t="shared" si="307"/>
        <v>161</v>
      </c>
      <c r="C482">
        <v>69.8</v>
      </c>
      <c r="K482" s="4">
        <f t="shared" si="308"/>
        <v>76.462800255641241</v>
      </c>
      <c r="L482" s="4">
        <f t="shared" si="309"/>
        <v>44.392907246573024</v>
      </c>
      <c r="M482" s="4"/>
      <c r="P482">
        <f>VLOOKUP(Lake!B482,'TRI Daily 2021-5'!S$757:T$1121,2)</f>
        <v>64.5</v>
      </c>
      <c r="Q482">
        <f>VLOOKUP(Lake!B482,'TRI Daily 2021-5'!U$757:V$1121,2)</f>
        <v>65.857142857142861</v>
      </c>
      <c r="R482">
        <f t="shared" si="299"/>
        <v>71.842142857142861</v>
      </c>
      <c r="S482">
        <f t="shared" si="300"/>
        <v>4.1703474489796175</v>
      </c>
      <c r="T482">
        <f>VLOOKUP(Lake!B482,'TRI Daily 2021-5'!W$757:X$1121,2)</f>
        <v>65.333333333333329</v>
      </c>
      <c r="U482">
        <f t="shared" si="301"/>
        <v>71.473333333333329</v>
      </c>
      <c r="V482">
        <f t="shared" si="302"/>
        <v>2.8000444444444401</v>
      </c>
    </row>
    <row r="483" spans="1:22" x14ac:dyDescent="0.45">
      <c r="A483" s="8">
        <v>45087.46875</v>
      </c>
      <c r="B483" s="2">
        <f t="shared" si="307"/>
        <v>161</v>
      </c>
      <c r="C483">
        <v>71.8</v>
      </c>
      <c r="K483" s="4">
        <f t="shared" si="308"/>
        <v>76.462800255641241</v>
      </c>
      <c r="L483" s="4">
        <f t="shared" si="309"/>
        <v>21.741706224008052</v>
      </c>
      <c r="M483" s="4"/>
      <c r="P483">
        <f>VLOOKUP(Lake!B483,'TRI Daily 2021-5'!S$757:T$1121,2)</f>
        <v>64.5</v>
      </c>
      <c r="Q483">
        <f>VLOOKUP(Lake!B483,'TRI Daily 2021-5'!U$757:V$1121,2)</f>
        <v>65.857142857142861</v>
      </c>
      <c r="R483">
        <f t="shared" si="299"/>
        <v>71.842142857142861</v>
      </c>
      <c r="S483">
        <f t="shared" si="300"/>
        <v>1.7760204081637991E-3</v>
      </c>
      <c r="T483">
        <f>VLOOKUP(Lake!B483,'TRI Daily 2021-5'!W$757:X$1121,2)</f>
        <v>65.333333333333329</v>
      </c>
      <c r="U483">
        <f t="shared" si="301"/>
        <v>71.473333333333329</v>
      </c>
      <c r="V483">
        <f t="shared" si="302"/>
        <v>0.10671111111111198</v>
      </c>
    </row>
    <row r="484" spans="1:22" x14ac:dyDescent="0.45">
      <c r="A484" s="8">
        <v>45087.59375</v>
      </c>
      <c r="B484" s="2">
        <f t="shared" si="307"/>
        <v>161</v>
      </c>
      <c r="C484">
        <v>73.900000000000006</v>
      </c>
      <c r="K484" s="4">
        <f t="shared" si="308"/>
        <v>76.462800255641241</v>
      </c>
      <c r="L484" s="4">
        <f t="shared" si="309"/>
        <v>6.5679451503147819</v>
      </c>
      <c r="M484" s="4"/>
      <c r="P484">
        <f>VLOOKUP(Lake!B484,'TRI Daily 2021-5'!S$757:T$1121,2)</f>
        <v>64.5</v>
      </c>
      <c r="Q484">
        <f>VLOOKUP(Lake!B484,'TRI Daily 2021-5'!U$757:V$1121,2)</f>
        <v>65.857142857142861</v>
      </c>
      <c r="R484">
        <f t="shared" si="299"/>
        <v>71.842142857142861</v>
      </c>
      <c r="S484">
        <f t="shared" si="300"/>
        <v>4.2347760204081721</v>
      </c>
      <c r="T484">
        <f>VLOOKUP(Lake!B484,'TRI Daily 2021-5'!W$757:X$1121,2)</f>
        <v>65.333333333333329</v>
      </c>
      <c r="U484">
        <f t="shared" si="301"/>
        <v>71.473333333333329</v>
      </c>
      <c r="V484">
        <f t="shared" si="302"/>
        <v>5.8887111111111592</v>
      </c>
    </row>
    <row r="485" spans="1:22" x14ac:dyDescent="0.45">
      <c r="A485" s="8">
        <v>45088.364583333336</v>
      </c>
      <c r="B485" s="2">
        <f t="shared" si="307"/>
        <v>162</v>
      </c>
      <c r="C485">
        <v>70.8</v>
      </c>
      <c r="K485" s="4">
        <f t="shared" si="308"/>
        <v>76.685947852308416</v>
      </c>
      <c r="L485" s="4">
        <f t="shared" si="309"/>
        <v>34.644382120094093</v>
      </c>
      <c r="M485" s="4"/>
      <c r="P485">
        <f>VLOOKUP(Lake!B485,'TRI Daily 2021-5'!S$757:T$1121,2)</f>
        <v>64</v>
      </c>
      <c r="Q485">
        <f>VLOOKUP(Lake!B485,'TRI Daily 2021-5'!U$757:V$1121,2)</f>
        <v>66.607142857142861</v>
      </c>
      <c r="R485">
        <f t="shared" si="299"/>
        <v>72.592142857142861</v>
      </c>
      <c r="S485">
        <f t="shared" si="300"/>
        <v>3.2117760204081858</v>
      </c>
      <c r="T485">
        <f>VLOOKUP(Lake!B485,'TRI Daily 2021-5'!W$757:X$1121,2)</f>
        <v>65.30952380952381</v>
      </c>
      <c r="U485">
        <f t="shared" si="301"/>
        <v>71.449523809523811</v>
      </c>
      <c r="V485">
        <f t="shared" si="302"/>
        <v>0.42188117913832729</v>
      </c>
    </row>
    <row r="486" spans="1:22" x14ac:dyDescent="0.45">
      <c r="A486" s="8">
        <v>45089.333333333336</v>
      </c>
      <c r="B486" s="2">
        <f t="shared" si="307"/>
        <v>163</v>
      </c>
      <c r="C486">
        <v>70.8</v>
      </c>
      <c r="K486" s="4">
        <f t="shared" si="308"/>
        <v>76.905277064525436</v>
      </c>
      <c r="L486" s="4">
        <f t="shared" si="309"/>
        <v>37.274408034620357</v>
      </c>
      <c r="M486" s="4"/>
      <c r="P486">
        <f>VLOOKUP(Lake!B486,'TRI Daily 2021-5'!S$757:T$1121,2)</f>
        <v>65.5</v>
      </c>
      <c r="Q486">
        <f>VLOOKUP(Lake!B486,'TRI Daily 2021-5'!U$757:V$1121,2)</f>
        <v>66.857142857142861</v>
      </c>
      <c r="R486">
        <f t="shared" si="299"/>
        <v>72.842142857142861</v>
      </c>
      <c r="S486">
        <f t="shared" si="300"/>
        <v>4.1703474489796175</v>
      </c>
      <c r="T486">
        <f>VLOOKUP(Lake!B486,'TRI Daily 2021-5'!W$757:X$1121,2)</f>
        <v>65.285714285714292</v>
      </c>
      <c r="U486">
        <f t="shared" si="301"/>
        <v>71.425714285714292</v>
      </c>
      <c r="V486">
        <f t="shared" si="302"/>
        <v>0.39151836734695067</v>
      </c>
    </row>
    <row r="487" spans="1:22" x14ac:dyDescent="0.45">
      <c r="A487" s="8">
        <v>45089.763888888891</v>
      </c>
      <c r="B487" s="2">
        <f t="shared" si="307"/>
        <v>163</v>
      </c>
      <c r="C487">
        <v>71.900000000000006</v>
      </c>
      <c r="K487" s="4">
        <f t="shared" si="308"/>
        <v>76.905277064525436</v>
      </c>
      <c r="L487" s="4">
        <f t="shared" si="309"/>
        <v>25.052798492664305</v>
      </c>
      <c r="M487" s="4"/>
      <c r="P487">
        <f>VLOOKUP(Lake!B487,'TRI Daily 2021-5'!S$757:T$1121,2)</f>
        <v>65.5</v>
      </c>
      <c r="Q487">
        <f>VLOOKUP(Lake!B487,'TRI Daily 2021-5'!U$757:V$1121,2)</f>
        <v>66.857142857142861</v>
      </c>
      <c r="R487">
        <f t="shared" si="299"/>
        <v>72.842142857142861</v>
      </c>
      <c r="S487">
        <f t="shared" si="300"/>
        <v>0.88763316326530195</v>
      </c>
      <c r="T487">
        <f>VLOOKUP(Lake!B487,'TRI Daily 2021-5'!W$757:X$1121,2)</f>
        <v>65.285714285714292</v>
      </c>
      <c r="U487">
        <f t="shared" si="301"/>
        <v>71.425714285714292</v>
      </c>
      <c r="V487">
        <f t="shared" si="302"/>
        <v>0.22494693877550928</v>
      </c>
    </row>
    <row r="488" spans="1:22" x14ac:dyDescent="0.45">
      <c r="A488" s="8">
        <v>45090.333333333336</v>
      </c>
      <c r="B488" s="2">
        <f t="shared" si="307"/>
        <v>164</v>
      </c>
      <c r="C488">
        <v>69.8</v>
      </c>
      <c r="K488" s="4">
        <f t="shared" si="308"/>
        <v>77.120722900313183</v>
      </c>
      <c r="L488" s="4">
        <f t="shared" si="309"/>
        <v>53.592983783169899</v>
      </c>
      <c r="M488" s="4"/>
      <c r="P488">
        <f>VLOOKUP(Lake!B488,'TRI Daily 2021-5'!S$757:T$1121,2)</f>
        <v>64</v>
      </c>
      <c r="Q488">
        <f>VLOOKUP(Lake!B488,'TRI Daily 2021-5'!U$757:V$1121,2)</f>
        <v>66.642857142857139</v>
      </c>
      <c r="R488">
        <f t="shared" ref="R488:R551" si="310">Q488+$R$289</f>
        <v>72.627857142857138</v>
      </c>
      <c r="S488">
        <f t="shared" ref="S488:S551" si="311">(R488-C488)^2</f>
        <v>7.9967760204081531</v>
      </c>
      <c r="T488">
        <f>VLOOKUP(Lake!B488,'TRI Daily 2021-5'!W$757:X$1121,2)</f>
        <v>65.214285714285708</v>
      </c>
      <c r="U488">
        <f t="shared" ref="U488:U551" si="312">T488+$V$289</f>
        <v>71.354285714285709</v>
      </c>
      <c r="V488">
        <f t="shared" ref="V488:V551" si="313">(U488-C488)^2</f>
        <v>2.4158040816326447</v>
      </c>
    </row>
    <row r="489" spans="1:22" x14ac:dyDescent="0.45">
      <c r="A489" s="8">
        <v>45090.722222222219</v>
      </c>
      <c r="B489" s="2">
        <f t="shared" si="307"/>
        <v>164</v>
      </c>
      <c r="C489">
        <v>72.599999999999994</v>
      </c>
      <c r="K489" s="4">
        <f t="shared" si="308"/>
        <v>77.120722900313183</v>
      </c>
      <c r="L489" s="4">
        <f t="shared" si="309"/>
        <v>20.436935541416087</v>
      </c>
      <c r="M489" s="4"/>
      <c r="P489">
        <f>VLOOKUP(Lake!B489,'TRI Daily 2021-5'!S$757:T$1121,2)</f>
        <v>64</v>
      </c>
      <c r="Q489">
        <f>VLOOKUP(Lake!B489,'TRI Daily 2021-5'!U$757:V$1121,2)</f>
        <v>66.642857142857139</v>
      </c>
      <c r="R489">
        <f t="shared" si="310"/>
        <v>72.627857142857138</v>
      </c>
      <c r="S489">
        <f t="shared" si="311"/>
        <v>7.7602040816332409E-4</v>
      </c>
      <c r="T489">
        <f>VLOOKUP(Lake!B489,'TRI Daily 2021-5'!W$757:X$1121,2)</f>
        <v>65.214285714285708</v>
      </c>
      <c r="U489">
        <f t="shared" si="312"/>
        <v>71.354285714285709</v>
      </c>
      <c r="V489">
        <f t="shared" si="313"/>
        <v>1.5518040816326526</v>
      </c>
    </row>
    <row r="490" spans="1:22" x14ac:dyDescent="0.45">
      <c r="A490" s="8">
        <v>45091.364583333336</v>
      </c>
      <c r="B490" s="2">
        <f t="shared" si="307"/>
        <v>165</v>
      </c>
      <c r="C490">
        <v>69.2</v>
      </c>
      <c r="K490" s="4">
        <f t="shared" si="308"/>
        <v>77.332221518420823</v>
      </c>
      <c r="L490" s="4">
        <f t="shared" si="309"/>
        <v>66.133026824666629</v>
      </c>
      <c r="M490" s="4"/>
      <c r="P490">
        <f>VLOOKUP(Lake!B490,'TRI Daily 2021-5'!S$757:T$1121,2)</f>
        <v>66</v>
      </c>
      <c r="Q490">
        <f>VLOOKUP(Lake!B490,'TRI Daily 2021-5'!U$757:V$1121,2)</f>
        <v>66.5</v>
      </c>
      <c r="R490">
        <f t="shared" si="310"/>
        <v>72.484999999999999</v>
      </c>
      <c r="S490">
        <f t="shared" si="311"/>
        <v>10.791224999999978</v>
      </c>
      <c r="T490">
        <f>VLOOKUP(Lake!B490,'TRI Daily 2021-5'!W$757:X$1121,2)</f>
        <v>65.333333333333329</v>
      </c>
      <c r="U490">
        <f t="shared" si="312"/>
        <v>71.473333333333329</v>
      </c>
      <c r="V490">
        <f t="shared" si="313"/>
        <v>5.1680444444444129</v>
      </c>
    </row>
    <row r="491" spans="1:22" x14ac:dyDescent="0.45">
      <c r="A491" s="8">
        <v>45091.708333333336</v>
      </c>
      <c r="B491" s="2">
        <f t="shared" si="307"/>
        <v>165</v>
      </c>
      <c r="C491">
        <v>71.8</v>
      </c>
      <c r="K491" s="4">
        <f t="shared" si="308"/>
        <v>77.332221518420823</v>
      </c>
      <c r="L491" s="4">
        <f t="shared" si="309"/>
        <v>30.605474928878429</v>
      </c>
      <c r="M491" s="4"/>
      <c r="P491">
        <f>VLOOKUP(Lake!B491,'TRI Daily 2021-5'!S$757:T$1121,2)</f>
        <v>66</v>
      </c>
      <c r="Q491">
        <f>VLOOKUP(Lake!B491,'TRI Daily 2021-5'!U$757:V$1121,2)</f>
        <v>66.5</v>
      </c>
      <c r="R491">
        <f t="shared" si="310"/>
        <v>72.484999999999999</v>
      </c>
      <c r="S491">
        <f t="shared" si="311"/>
        <v>0.46922500000000311</v>
      </c>
      <c r="T491">
        <f>VLOOKUP(Lake!B491,'TRI Daily 2021-5'!W$757:X$1121,2)</f>
        <v>65.333333333333329</v>
      </c>
      <c r="U491">
        <f t="shared" si="312"/>
        <v>71.473333333333329</v>
      </c>
      <c r="V491">
        <f t="shared" si="313"/>
        <v>0.10671111111111198</v>
      </c>
    </row>
    <row r="492" spans="1:22" x14ac:dyDescent="0.45">
      <c r="A492" s="8">
        <v>45092.5625</v>
      </c>
      <c r="B492" s="2">
        <f t="shared" si="307"/>
        <v>166</v>
      </c>
      <c r="C492">
        <v>72.8</v>
      </c>
      <c r="K492" s="4">
        <f t="shared" ref="K492:K523" si="314">IF(B492&gt;0,$Q$3+$Q$4*SIN((B492-$Q$5)/365*2*PI()),0)</f>
        <v>77.539710247243306</v>
      </c>
      <c r="L492" s="4">
        <f t="shared" ref="L492:L523" si="315">(C492-K492)^2</f>
        <v>22.46485322782323</v>
      </c>
      <c r="M492" s="4"/>
      <c r="P492">
        <f>VLOOKUP(Lake!B492,'TRI Daily 2021-5'!S$757:T$1121,2)</f>
        <v>72</v>
      </c>
      <c r="Q492">
        <f>VLOOKUP(Lake!B492,'TRI Daily 2021-5'!U$757:V$1121,2)</f>
        <v>66.678571428571431</v>
      </c>
      <c r="R492">
        <f t="shared" si="310"/>
        <v>72.66357142857143</v>
      </c>
      <c r="S492">
        <f t="shared" si="311"/>
        <v>1.8612755102039642E-2</v>
      </c>
      <c r="T492">
        <f>VLOOKUP(Lake!B492,'TRI Daily 2021-5'!W$757:X$1121,2)</f>
        <v>65.666666666666671</v>
      </c>
      <c r="U492">
        <f t="shared" si="312"/>
        <v>71.806666666666672</v>
      </c>
      <c r="V492">
        <f t="shared" si="313"/>
        <v>0.98671111111109489</v>
      </c>
    </row>
    <row r="493" spans="1:22" x14ac:dyDescent="0.45">
      <c r="A493" s="8">
        <v>45092.75</v>
      </c>
      <c r="B493" s="2">
        <f t="shared" si="307"/>
        <v>166</v>
      </c>
      <c r="C493">
        <v>75</v>
      </c>
      <c r="K493" s="4">
        <f t="shared" si="314"/>
        <v>77.539710247243306</v>
      </c>
      <c r="L493" s="4">
        <f t="shared" si="315"/>
        <v>6.4501281399526551</v>
      </c>
      <c r="M493" s="4"/>
      <c r="P493">
        <f>VLOOKUP(Lake!B493,'TRI Daily 2021-5'!S$757:T$1121,2)</f>
        <v>72</v>
      </c>
      <c r="Q493">
        <f>VLOOKUP(Lake!B493,'TRI Daily 2021-5'!U$757:V$1121,2)</f>
        <v>66.678571428571431</v>
      </c>
      <c r="R493">
        <f t="shared" si="310"/>
        <v>72.66357142857143</v>
      </c>
      <c r="S493">
        <f t="shared" si="311"/>
        <v>5.4588984693877487</v>
      </c>
      <c r="T493">
        <f>VLOOKUP(Lake!B493,'TRI Daily 2021-5'!W$757:X$1121,2)</f>
        <v>65.666666666666671</v>
      </c>
      <c r="U493">
        <f t="shared" si="312"/>
        <v>71.806666666666672</v>
      </c>
      <c r="V493">
        <f t="shared" si="313"/>
        <v>10.197377777777744</v>
      </c>
    </row>
    <row r="494" spans="1:22" x14ac:dyDescent="0.45">
      <c r="A494" s="8">
        <v>45093.333333333336</v>
      </c>
      <c r="B494" s="2">
        <f t="shared" si="307"/>
        <v>167</v>
      </c>
      <c r="C494">
        <v>71.8</v>
      </c>
      <c r="K494" s="4">
        <f t="shared" si="314"/>
        <v>77.743127603392281</v>
      </c>
      <c r="L494" s="4">
        <f t="shared" si="315"/>
        <v>35.320765710203318</v>
      </c>
      <c r="M494" s="4"/>
      <c r="P494">
        <f>VLOOKUP(Lake!B494,'TRI Daily 2021-5'!S$757:T$1121,2)</f>
        <v>71.5</v>
      </c>
      <c r="Q494">
        <f>VLOOKUP(Lake!B494,'TRI Daily 2021-5'!U$757:V$1121,2)</f>
        <v>66.714285714285708</v>
      </c>
      <c r="R494">
        <f t="shared" si="310"/>
        <v>72.699285714285708</v>
      </c>
      <c r="S494">
        <f t="shared" si="311"/>
        <v>0.80871479591836049</v>
      </c>
      <c r="T494">
        <f>VLOOKUP(Lake!B494,'TRI Daily 2021-5'!W$757:X$1121,2)</f>
        <v>65.904761904761898</v>
      </c>
      <c r="U494">
        <f t="shared" si="312"/>
        <v>72.044761904761899</v>
      </c>
      <c r="V494">
        <f t="shared" si="313"/>
        <v>5.9908390022674091E-2</v>
      </c>
    </row>
    <row r="495" spans="1:22" x14ac:dyDescent="0.45">
      <c r="A495" s="8">
        <v>45093.666666666664</v>
      </c>
      <c r="B495" s="2">
        <f t="shared" si="307"/>
        <v>167</v>
      </c>
      <c r="C495">
        <v>74.3</v>
      </c>
      <c r="K495" s="4">
        <f t="shared" si="314"/>
        <v>77.743127603392281</v>
      </c>
      <c r="L495" s="4">
        <f t="shared" si="315"/>
        <v>11.855127693241895</v>
      </c>
      <c r="M495" s="4"/>
      <c r="P495">
        <f>VLOOKUP(Lake!B495,'TRI Daily 2021-5'!S$757:T$1121,2)</f>
        <v>71.5</v>
      </c>
      <c r="Q495">
        <f>VLOOKUP(Lake!B495,'TRI Daily 2021-5'!U$757:V$1121,2)</f>
        <v>66.714285714285708</v>
      </c>
      <c r="R495">
        <f t="shared" si="310"/>
        <v>72.699285714285708</v>
      </c>
      <c r="S495">
        <f t="shared" si="311"/>
        <v>2.5622862244898079</v>
      </c>
      <c r="T495">
        <f>VLOOKUP(Lake!B495,'TRI Daily 2021-5'!W$757:X$1121,2)</f>
        <v>65.904761904761898</v>
      </c>
      <c r="U495">
        <f t="shared" si="312"/>
        <v>72.044761904761899</v>
      </c>
      <c r="V495">
        <f t="shared" si="313"/>
        <v>5.0860988662131668</v>
      </c>
    </row>
    <row r="496" spans="1:22" x14ac:dyDescent="0.45">
      <c r="A496" s="8">
        <v>45094.635416666664</v>
      </c>
      <c r="B496" s="2">
        <f t="shared" si="307"/>
        <v>168</v>
      </c>
      <c r="C496">
        <v>75.3</v>
      </c>
      <c r="K496" s="4">
        <f t="shared" si="314"/>
        <v>77.942413309915054</v>
      </c>
      <c r="L496" s="4">
        <f t="shared" si="315"/>
        <v>6.9823481004162451</v>
      </c>
      <c r="M496" s="4"/>
      <c r="P496">
        <f>VLOOKUP(Lake!B496,'TRI Daily 2021-5'!S$757:T$1121,2)</f>
        <v>66.5</v>
      </c>
      <c r="Q496">
        <f>VLOOKUP(Lake!B496,'TRI Daily 2021-5'!U$757:V$1121,2)</f>
        <v>66.321428571428569</v>
      </c>
      <c r="R496">
        <f t="shared" si="310"/>
        <v>72.306428571428569</v>
      </c>
      <c r="S496">
        <f t="shared" si="311"/>
        <v>8.9614698979591818</v>
      </c>
      <c r="T496">
        <f>VLOOKUP(Lake!B496,'TRI Daily 2021-5'!W$757:X$1121,2)</f>
        <v>66.261904761904759</v>
      </c>
      <c r="U496">
        <f t="shared" si="312"/>
        <v>72.40190476190476</v>
      </c>
      <c r="V496">
        <f t="shared" si="313"/>
        <v>8.3989560090702913</v>
      </c>
    </row>
    <row r="497" spans="1:22" x14ac:dyDescent="0.45">
      <c r="A497" s="8">
        <v>45101.625</v>
      </c>
      <c r="B497" s="2">
        <f t="shared" si="307"/>
        <v>175</v>
      </c>
      <c r="C497">
        <v>74</v>
      </c>
      <c r="K497" s="4">
        <f t="shared" si="314"/>
        <v>79.216925236133775</v>
      </c>
      <c r="L497" s="4">
        <f t="shared" si="315"/>
        <v>27.21630891940945</v>
      </c>
      <c r="M497" s="4"/>
      <c r="P497">
        <f>VLOOKUP(Lake!B497,'TRI Daily 2021-5'!S$757:T$1121,2)</f>
        <v>72.5</v>
      </c>
      <c r="Q497">
        <f>VLOOKUP(Lake!B497,'TRI Daily 2021-5'!U$757:V$1121,2)</f>
        <v>68.357142857142861</v>
      </c>
      <c r="R497">
        <f t="shared" si="310"/>
        <v>74.342142857142861</v>
      </c>
      <c r="S497">
        <f t="shared" si="311"/>
        <v>0.11706173469387994</v>
      </c>
      <c r="T497">
        <f>VLOOKUP(Lake!B497,'TRI Daily 2021-5'!W$757:X$1121,2)</f>
        <v>67.428571428571431</v>
      </c>
      <c r="U497">
        <f t="shared" si="312"/>
        <v>73.568571428571431</v>
      </c>
      <c r="V497">
        <f t="shared" si="313"/>
        <v>0.18613061224489572</v>
      </c>
    </row>
    <row r="498" spans="1:22" x14ac:dyDescent="0.45">
      <c r="A498" s="8">
        <v>45101.666666666664</v>
      </c>
      <c r="B498" s="2">
        <f t="shared" si="307"/>
        <v>175</v>
      </c>
      <c r="C498">
        <v>76.099999999999994</v>
      </c>
      <c r="K498" s="4">
        <f t="shared" si="314"/>
        <v>79.216925236133775</v>
      </c>
      <c r="L498" s="4">
        <f t="shared" si="315"/>
        <v>9.715222927647627</v>
      </c>
      <c r="M498" s="4"/>
      <c r="P498">
        <f>VLOOKUP(Lake!B498,'TRI Daily 2021-5'!S$757:T$1121,2)</f>
        <v>72.5</v>
      </c>
      <c r="Q498">
        <f>VLOOKUP(Lake!B498,'TRI Daily 2021-5'!U$757:V$1121,2)</f>
        <v>68.357142857142861</v>
      </c>
      <c r="R498">
        <f t="shared" si="310"/>
        <v>74.342142857142861</v>
      </c>
      <c r="S498">
        <f t="shared" si="311"/>
        <v>3.0900617346938453</v>
      </c>
      <c r="T498">
        <f>VLOOKUP(Lake!B498,'TRI Daily 2021-5'!W$757:X$1121,2)</f>
        <v>67.428571428571431</v>
      </c>
      <c r="U498">
        <f t="shared" si="312"/>
        <v>73.568571428571431</v>
      </c>
      <c r="V498">
        <f t="shared" si="313"/>
        <v>6.4081306122448556</v>
      </c>
    </row>
    <row r="499" spans="1:22" x14ac:dyDescent="0.45">
      <c r="A499" s="8">
        <v>45103.430555555555</v>
      </c>
      <c r="B499" s="2">
        <f t="shared" si="307"/>
        <v>177</v>
      </c>
      <c r="C499">
        <v>72.8</v>
      </c>
      <c r="K499" s="4">
        <f t="shared" si="314"/>
        <v>79.540734280132526</v>
      </c>
      <c r="L499" s="4">
        <f t="shared" si="315"/>
        <v>45.437498635353798</v>
      </c>
      <c r="M499" s="4"/>
      <c r="P499">
        <f>VLOOKUP(Lake!B499,'TRI Daily 2021-5'!S$757:T$1121,2)</f>
        <v>73</v>
      </c>
      <c r="Q499">
        <f>VLOOKUP(Lake!B499,'TRI Daily 2021-5'!U$757:V$1121,2)</f>
        <v>69.428571428571431</v>
      </c>
      <c r="R499">
        <f t="shared" si="310"/>
        <v>75.41357142857143</v>
      </c>
      <c r="S499">
        <f t="shared" si="311"/>
        <v>6.8307556122449204</v>
      </c>
      <c r="T499">
        <f>VLOOKUP(Lake!B499,'TRI Daily 2021-5'!W$757:X$1121,2)</f>
        <v>67.404761904761898</v>
      </c>
      <c r="U499">
        <f t="shared" si="312"/>
        <v>73.544761904761899</v>
      </c>
      <c r="V499">
        <f t="shared" si="313"/>
        <v>0.55467029478457552</v>
      </c>
    </row>
    <row r="500" spans="1:22" x14ac:dyDescent="0.45">
      <c r="A500" s="8">
        <v>45103.75</v>
      </c>
      <c r="B500" s="2">
        <f t="shared" si="307"/>
        <v>177</v>
      </c>
      <c r="C500">
        <v>76.099999999999994</v>
      </c>
      <c r="K500" s="4">
        <f t="shared" si="314"/>
        <v>79.540734280132526</v>
      </c>
      <c r="L500" s="4">
        <f t="shared" si="315"/>
        <v>11.838652386479129</v>
      </c>
      <c r="M500" s="4"/>
      <c r="P500">
        <f>VLOOKUP(Lake!B500,'TRI Daily 2021-5'!S$757:T$1121,2)</f>
        <v>73</v>
      </c>
      <c r="Q500">
        <f>VLOOKUP(Lake!B500,'TRI Daily 2021-5'!U$757:V$1121,2)</f>
        <v>69.428571428571431</v>
      </c>
      <c r="R500">
        <f t="shared" si="310"/>
        <v>75.41357142857143</v>
      </c>
      <c r="S500">
        <f t="shared" si="311"/>
        <v>0.4711841836734596</v>
      </c>
      <c r="T500">
        <f>VLOOKUP(Lake!B500,'TRI Daily 2021-5'!W$757:X$1121,2)</f>
        <v>67.404761904761898</v>
      </c>
      <c r="U500">
        <f t="shared" si="312"/>
        <v>73.544761904761899</v>
      </c>
      <c r="V500">
        <f t="shared" si="313"/>
        <v>6.5292417233560114</v>
      </c>
    </row>
    <row r="501" spans="1:22" x14ac:dyDescent="0.45">
      <c r="A501" s="8">
        <v>45104.541666666664</v>
      </c>
      <c r="B501" s="2">
        <f t="shared" si="307"/>
        <v>178</v>
      </c>
      <c r="C501">
        <v>74.099999999999994</v>
      </c>
      <c r="K501" s="4">
        <f t="shared" si="314"/>
        <v>79.695665969082597</v>
      </c>
      <c r="L501" s="4">
        <f t="shared" si="315"/>
        <v>31.311477637549146</v>
      </c>
      <c r="M501" s="4"/>
      <c r="P501">
        <f>VLOOKUP(Lake!B501,'TRI Daily 2021-5'!S$757:T$1121,2)</f>
        <v>72</v>
      </c>
      <c r="Q501">
        <f>VLOOKUP(Lake!B501,'TRI Daily 2021-5'!U$757:V$1121,2)</f>
        <v>70</v>
      </c>
      <c r="R501">
        <f t="shared" si="310"/>
        <v>75.984999999999999</v>
      </c>
      <c r="S501">
        <f t="shared" si="311"/>
        <v>3.5532250000000194</v>
      </c>
      <c r="T501">
        <f>VLOOKUP(Lake!B501,'TRI Daily 2021-5'!W$757:X$1121,2)</f>
        <v>67.642857142857139</v>
      </c>
      <c r="U501">
        <f t="shared" si="312"/>
        <v>73.782857142857139</v>
      </c>
      <c r="V501">
        <f t="shared" si="313"/>
        <v>0.1005795918367333</v>
      </c>
    </row>
    <row r="502" spans="1:22" x14ac:dyDescent="0.45">
      <c r="A502" s="8">
        <v>45105.708333333336</v>
      </c>
      <c r="B502" s="2">
        <f t="shared" si="307"/>
        <v>179</v>
      </c>
      <c r="C502">
        <v>77.5</v>
      </c>
      <c r="K502" s="4">
        <f t="shared" si="314"/>
        <v>79.845887429149457</v>
      </c>
      <c r="L502" s="4">
        <f t="shared" si="315"/>
        <v>5.5031878302414468</v>
      </c>
      <c r="M502" s="4"/>
      <c r="P502">
        <f>VLOOKUP(Lake!B502,'TRI Daily 2021-5'!S$757:T$1121,2)</f>
        <v>73</v>
      </c>
      <c r="Q502">
        <f>VLOOKUP(Lake!B502,'TRI Daily 2021-5'!U$757:V$1121,2)</f>
        <v>70.5</v>
      </c>
      <c r="R502">
        <f t="shared" si="310"/>
        <v>76.484999999999999</v>
      </c>
      <c r="S502">
        <f t="shared" si="311"/>
        <v>1.0302250000000011</v>
      </c>
      <c r="T502">
        <f>VLOOKUP(Lake!B502,'TRI Daily 2021-5'!W$757:X$1121,2)</f>
        <v>68.261904761904759</v>
      </c>
      <c r="U502">
        <f t="shared" si="312"/>
        <v>74.40190476190476</v>
      </c>
      <c r="V502">
        <f t="shared" si="313"/>
        <v>9.5981941043084031</v>
      </c>
    </row>
    <row r="503" spans="1:22" x14ac:dyDescent="0.45">
      <c r="A503" s="8">
        <v>45106.375</v>
      </c>
      <c r="B503" s="2">
        <f t="shared" si="307"/>
        <v>180</v>
      </c>
      <c r="C503">
        <v>74.099999999999994</v>
      </c>
      <c r="K503" s="4">
        <f t="shared" si="314"/>
        <v>79.991354146472446</v>
      </c>
      <c r="L503" s="4">
        <f t="shared" si="315"/>
        <v>34.708053679158148</v>
      </c>
      <c r="M503" s="4"/>
      <c r="P503">
        <f>VLOOKUP(Lake!B503,'TRI Daily 2021-5'!S$757:T$1121,2)</f>
        <v>73</v>
      </c>
      <c r="Q503">
        <f>VLOOKUP(Lake!B503,'TRI Daily 2021-5'!U$757:V$1121,2)</f>
        <v>70.571428571428569</v>
      </c>
      <c r="R503">
        <f t="shared" si="310"/>
        <v>76.556428571428569</v>
      </c>
      <c r="S503">
        <f t="shared" si="311"/>
        <v>6.0340413265306276</v>
      </c>
      <c r="T503">
        <f>VLOOKUP(Lake!B503,'TRI Daily 2021-5'!W$757:X$1121,2)</f>
        <v>68.785714285714292</v>
      </c>
      <c r="U503">
        <f t="shared" si="312"/>
        <v>74.925714285714292</v>
      </c>
      <c r="V503">
        <f t="shared" si="313"/>
        <v>0.68180408163267348</v>
      </c>
    </row>
    <row r="504" spans="1:22" x14ac:dyDescent="0.45">
      <c r="A504" s="8">
        <v>45106.694444444445</v>
      </c>
      <c r="B504" s="2">
        <f t="shared" si="307"/>
        <v>180</v>
      </c>
      <c r="C504">
        <v>80.400000000000006</v>
      </c>
      <c r="K504" s="4">
        <f t="shared" si="314"/>
        <v>79.991354146472446</v>
      </c>
      <c r="L504" s="4">
        <f t="shared" si="315"/>
        <v>0.16699143360526775</v>
      </c>
      <c r="M504" s="4"/>
      <c r="P504">
        <f>VLOOKUP(Lake!B504,'TRI Daily 2021-5'!S$757:T$1121,2)</f>
        <v>73</v>
      </c>
      <c r="Q504">
        <f>VLOOKUP(Lake!B504,'TRI Daily 2021-5'!U$757:V$1121,2)</f>
        <v>70.571428571428569</v>
      </c>
      <c r="R504">
        <f t="shared" si="310"/>
        <v>76.556428571428569</v>
      </c>
      <c r="S504">
        <f t="shared" si="311"/>
        <v>14.773041326530675</v>
      </c>
      <c r="T504">
        <f>VLOOKUP(Lake!B504,'TRI Daily 2021-5'!W$757:X$1121,2)</f>
        <v>68.785714285714292</v>
      </c>
      <c r="U504">
        <f t="shared" si="312"/>
        <v>74.925714285714292</v>
      </c>
      <c r="V504">
        <f t="shared" si="313"/>
        <v>29.967804081632643</v>
      </c>
    </row>
    <row r="505" spans="1:22" x14ac:dyDescent="0.45">
      <c r="A505" s="8">
        <v>45106.8125</v>
      </c>
      <c r="B505" s="2">
        <f t="shared" si="307"/>
        <v>180</v>
      </c>
      <c r="C505">
        <v>78.8</v>
      </c>
      <c r="K505" s="4">
        <f t="shared" si="314"/>
        <v>79.991354146472446</v>
      </c>
      <c r="L505" s="4">
        <f t="shared" si="315"/>
        <v>1.4193247023170972</v>
      </c>
      <c r="M505" s="4"/>
      <c r="P505">
        <f>VLOOKUP(Lake!B505,'TRI Daily 2021-5'!S$757:T$1121,2)</f>
        <v>73</v>
      </c>
      <c r="Q505">
        <f>VLOOKUP(Lake!B505,'TRI Daily 2021-5'!U$757:V$1121,2)</f>
        <v>70.571428571428569</v>
      </c>
      <c r="R505">
        <f t="shared" si="310"/>
        <v>76.556428571428569</v>
      </c>
      <c r="S505">
        <f t="shared" si="311"/>
        <v>5.0336127551020393</v>
      </c>
      <c r="T505">
        <f>VLOOKUP(Lake!B505,'TRI Daily 2021-5'!W$757:X$1121,2)</f>
        <v>68.785714285714292</v>
      </c>
      <c r="U505">
        <f t="shared" si="312"/>
        <v>74.925714285714292</v>
      </c>
      <c r="V505">
        <f t="shared" si="313"/>
        <v>15.010089795918294</v>
      </c>
    </row>
    <row r="506" spans="1:22" x14ac:dyDescent="0.45">
      <c r="A506" s="8">
        <v>45107.402777777781</v>
      </c>
      <c r="B506" s="2">
        <f t="shared" si="307"/>
        <v>181</v>
      </c>
      <c r="C506">
        <v>75.3</v>
      </c>
      <c r="K506" s="4">
        <f t="shared" si="314"/>
        <v>80.13202301612381</v>
      </c>
      <c r="L506" s="4">
        <f t="shared" si="315"/>
        <v>23.348446428350268</v>
      </c>
      <c r="M506" s="4"/>
      <c r="P506">
        <f>VLOOKUP(Lake!B506,'TRI Daily 2021-5'!S$757:T$1121,2)</f>
        <v>74.5</v>
      </c>
      <c r="Q506">
        <f>VLOOKUP(Lake!B506,'TRI Daily 2021-5'!U$757:V$1121,2)</f>
        <v>70.785714285714292</v>
      </c>
      <c r="R506">
        <f t="shared" si="310"/>
        <v>76.770714285714291</v>
      </c>
      <c r="S506">
        <f t="shared" si="311"/>
        <v>2.1630005102041063</v>
      </c>
      <c r="T506">
        <f>VLOOKUP(Lake!B506,'TRI Daily 2021-5'!W$757:X$1121,2)</f>
        <v>69.452380952380949</v>
      </c>
      <c r="U506">
        <f t="shared" si="312"/>
        <v>75.59238095238095</v>
      </c>
      <c r="V506">
        <f t="shared" si="313"/>
        <v>8.548662131519276E-2</v>
      </c>
    </row>
    <row r="507" spans="1:22" x14ac:dyDescent="0.45">
      <c r="A507" s="8">
        <v>45107.75</v>
      </c>
      <c r="B507" s="2">
        <f t="shared" si="307"/>
        <v>181</v>
      </c>
      <c r="C507">
        <v>79.7</v>
      </c>
      <c r="K507" s="4">
        <f t="shared" si="314"/>
        <v>80.13202301612381</v>
      </c>
      <c r="L507" s="4">
        <f t="shared" si="315"/>
        <v>0.18664388646071139</v>
      </c>
      <c r="M507" s="4"/>
      <c r="P507">
        <f>VLOOKUP(Lake!B507,'TRI Daily 2021-5'!S$757:T$1121,2)</f>
        <v>74.5</v>
      </c>
      <c r="Q507">
        <f>VLOOKUP(Lake!B507,'TRI Daily 2021-5'!U$757:V$1121,2)</f>
        <v>70.785714285714292</v>
      </c>
      <c r="R507">
        <f t="shared" si="310"/>
        <v>76.770714285714291</v>
      </c>
      <c r="S507">
        <f t="shared" si="311"/>
        <v>8.5807147959183521</v>
      </c>
      <c r="T507">
        <f>VLOOKUP(Lake!B507,'TRI Daily 2021-5'!W$757:X$1121,2)</f>
        <v>69.452380952380949</v>
      </c>
      <c r="U507">
        <f t="shared" si="312"/>
        <v>75.59238095238095</v>
      </c>
      <c r="V507">
        <f t="shared" si="313"/>
        <v>16.872534240362857</v>
      </c>
    </row>
    <row r="508" spans="1:22" x14ac:dyDescent="0.45">
      <c r="A508" s="8">
        <v>45108.416666666664</v>
      </c>
      <c r="B508" s="2">
        <f t="shared" si="307"/>
        <v>182</v>
      </c>
      <c r="C508">
        <v>74.7</v>
      </c>
      <c r="K508" s="4">
        <f t="shared" si="314"/>
        <v>80.267852354881555</v>
      </c>
      <c r="L508" s="4">
        <f t="shared" si="315"/>
        <v>31.000979845760043</v>
      </c>
      <c r="M508" s="4"/>
      <c r="P508">
        <f>VLOOKUP(Lake!B508,'TRI Daily 2021-5'!S$757:T$1121,2)</f>
        <v>78</v>
      </c>
      <c r="Q508">
        <f>VLOOKUP(Lake!B508,'TRI Daily 2021-5'!U$757:V$1121,2)</f>
        <v>71.607142857142861</v>
      </c>
      <c r="R508">
        <f t="shared" si="310"/>
        <v>77.592142857142861</v>
      </c>
      <c r="S508">
        <f t="shared" si="311"/>
        <v>8.3644903061224536</v>
      </c>
      <c r="T508">
        <f>VLOOKUP(Lake!B508,'TRI Daily 2021-5'!W$757:X$1121,2)</f>
        <v>70.095238095238102</v>
      </c>
      <c r="U508">
        <f t="shared" si="312"/>
        <v>76.235238095238103</v>
      </c>
      <c r="V508">
        <f t="shared" si="313"/>
        <v>2.3569560090703088</v>
      </c>
    </row>
    <row r="509" spans="1:22" x14ac:dyDescent="0.45">
      <c r="A509" s="8">
        <v>45108.583333333336</v>
      </c>
      <c r="B509" s="2">
        <f t="shared" si="307"/>
        <v>182</v>
      </c>
      <c r="C509">
        <v>80.7</v>
      </c>
      <c r="K509" s="4">
        <f t="shared" si="314"/>
        <v>80.267852354881555</v>
      </c>
      <c r="L509" s="4">
        <f t="shared" si="315"/>
        <v>0.18675158718142013</v>
      </c>
      <c r="M509" s="4"/>
      <c r="P509">
        <f>VLOOKUP(Lake!B509,'TRI Daily 2021-5'!S$757:T$1121,2)</f>
        <v>78</v>
      </c>
      <c r="Q509">
        <f>VLOOKUP(Lake!B509,'TRI Daily 2021-5'!U$757:V$1121,2)</f>
        <v>71.607142857142861</v>
      </c>
      <c r="R509">
        <f t="shared" si="310"/>
        <v>77.592142857142861</v>
      </c>
      <c r="S509">
        <f t="shared" si="311"/>
        <v>9.6587760204081601</v>
      </c>
      <c r="T509">
        <f>VLOOKUP(Lake!B509,'TRI Daily 2021-5'!W$757:X$1121,2)</f>
        <v>70.095238095238102</v>
      </c>
      <c r="U509">
        <f t="shared" si="312"/>
        <v>76.235238095238103</v>
      </c>
      <c r="V509">
        <f t="shared" si="313"/>
        <v>19.934098866213112</v>
      </c>
    </row>
    <row r="510" spans="1:22" x14ac:dyDescent="0.45">
      <c r="A510" s="8">
        <v>45108.666666666664</v>
      </c>
      <c r="B510" s="2">
        <f t="shared" si="307"/>
        <v>182</v>
      </c>
      <c r="C510">
        <v>81.5</v>
      </c>
      <c r="K510" s="4">
        <f t="shared" si="314"/>
        <v>80.267852354881555</v>
      </c>
      <c r="L510" s="4">
        <f t="shared" si="315"/>
        <v>1.5181878193709299</v>
      </c>
      <c r="M510" s="4"/>
      <c r="P510">
        <f>VLOOKUP(Lake!B510,'TRI Daily 2021-5'!S$757:T$1121,2)</f>
        <v>78</v>
      </c>
      <c r="Q510">
        <f>VLOOKUP(Lake!B510,'TRI Daily 2021-5'!U$757:V$1121,2)</f>
        <v>71.607142857142861</v>
      </c>
      <c r="R510">
        <f t="shared" si="310"/>
        <v>77.592142857142861</v>
      </c>
      <c r="S510">
        <f t="shared" si="311"/>
        <v>15.271347448979565</v>
      </c>
      <c r="T510">
        <f>VLOOKUP(Lake!B510,'TRI Daily 2021-5'!W$757:X$1121,2)</f>
        <v>70.095238095238102</v>
      </c>
      <c r="U510">
        <f t="shared" si="312"/>
        <v>76.235238095238103</v>
      </c>
      <c r="V510">
        <f t="shared" si="313"/>
        <v>27.717717913832121</v>
      </c>
    </row>
    <row r="511" spans="1:22" x14ac:dyDescent="0.45">
      <c r="A511" s="8">
        <v>45109.375</v>
      </c>
      <c r="B511" s="2">
        <f t="shared" si="307"/>
        <v>183</v>
      </c>
      <c r="C511">
        <v>76.599999999999994</v>
      </c>
      <c r="K511" s="4">
        <f t="shared" si="314"/>
        <v>80.398801913581181</v>
      </c>
      <c r="L511" s="4">
        <f t="shared" si="315"/>
        <v>14.430895978628087</v>
      </c>
      <c r="M511" s="4"/>
      <c r="P511">
        <f>VLOOKUP(Lake!B511,'TRI Daily 2021-5'!S$757:T$1121,2)</f>
        <v>76.5</v>
      </c>
      <c r="Q511">
        <f>VLOOKUP(Lake!B511,'TRI Daily 2021-5'!U$757:V$1121,2)</f>
        <v>72.214285714285708</v>
      </c>
      <c r="R511">
        <f t="shared" si="310"/>
        <v>78.199285714285708</v>
      </c>
      <c r="S511">
        <f t="shared" si="311"/>
        <v>2.5577147959183644</v>
      </c>
      <c r="T511">
        <f>VLOOKUP(Lake!B511,'TRI Daily 2021-5'!W$757:X$1121,2)</f>
        <v>70.69047619047619</v>
      </c>
      <c r="U511">
        <f t="shared" si="312"/>
        <v>76.83047619047619</v>
      </c>
      <c r="V511">
        <f t="shared" si="313"/>
        <v>5.3119274376419806E-2</v>
      </c>
    </row>
    <row r="512" spans="1:22" x14ac:dyDescent="0.45">
      <c r="A512" s="8">
        <v>45109.541666666664</v>
      </c>
      <c r="B512" s="2">
        <f t="shared" si="307"/>
        <v>183</v>
      </c>
      <c r="C512">
        <v>77.900000000000006</v>
      </c>
      <c r="K512" s="4">
        <f t="shared" si="314"/>
        <v>80.398801913581181</v>
      </c>
      <c r="L512" s="4">
        <f t="shared" si="315"/>
        <v>6.2440110033169445</v>
      </c>
      <c r="M512" s="4"/>
      <c r="P512">
        <f>VLOOKUP(Lake!B512,'TRI Daily 2021-5'!S$757:T$1121,2)</f>
        <v>76.5</v>
      </c>
      <c r="Q512">
        <f>VLOOKUP(Lake!B512,'TRI Daily 2021-5'!U$757:V$1121,2)</f>
        <v>72.214285714285708</v>
      </c>
      <c r="R512">
        <f t="shared" si="310"/>
        <v>78.199285714285708</v>
      </c>
      <c r="S512">
        <f t="shared" si="311"/>
        <v>8.9571938775502818E-2</v>
      </c>
      <c r="T512">
        <f>VLOOKUP(Lake!B512,'TRI Daily 2021-5'!W$757:X$1121,2)</f>
        <v>70.69047619047619</v>
      </c>
      <c r="U512">
        <f t="shared" si="312"/>
        <v>76.83047619047619</v>
      </c>
      <c r="V512">
        <f t="shared" si="313"/>
        <v>1.1438811791383343</v>
      </c>
    </row>
    <row r="513" spans="1:22" x14ac:dyDescent="0.45">
      <c r="A513" s="8">
        <v>45109.59375</v>
      </c>
      <c r="B513" s="2">
        <f t="shared" si="307"/>
        <v>183</v>
      </c>
      <c r="C513">
        <v>79.099999999999994</v>
      </c>
      <c r="K513" s="4">
        <f t="shared" si="314"/>
        <v>80.398801913581181</v>
      </c>
      <c r="L513" s="4">
        <f t="shared" si="315"/>
        <v>1.6868864107221526</v>
      </c>
      <c r="M513" s="4"/>
      <c r="P513">
        <f>VLOOKUP(Lake!B513,'TRI Daily 2021-5'!S$757:T$1121,2)</f>
        <v>76.5</v>
      </c>
      <c r="Q513">
        <f>VLOOKUP(Lake!B513,'TRI Daily 2021-5'!U$757:V$1121,2)</f>
        <v>72.214285714285708</v>
      </c>
      <c r="R513">
        <f t="shared" si="310"/>
        <v>78.199285714285708</v>
      </c>
      <c r="S513">
        <f t="shared" si="311"/>
        <v>0.8112862244897977</v>
      </c>
      <c r="T513">
        <f>VLOOKUP(Lake!B513,'TRI Daily 2021-5'!W$757:X$1121,2)</f>
        <v>70.69047619047619</v>
      </c>
      <c r="U513">
        <f t="shared" si="312"/>
        <v>76.83047619047619</v>
      </c>
      <c r="V513">
        <f t="shared" si="313"/>
        <v>5.1507383219954397</v>
      </c>
    </row>
    <row r="514" spans="1:22" x14ac:dyDescent="0.45">
      <c r="A514" s="8">
        <v>45109.677083333336</v>
      </c>
      <c r="B514" s="2">
        <f t="shared" si="307"/>
        <v>183</v>
      </c>
      <c r="C514">
        <v>80.599999999999994</v>
      </c>
      <c r="K514" s="4">
        <f t="shared" si="314"/>
        <v>80.398801913581181</v>
      </c>
      <c r="L514" s="4">
        <f t="shared" si="315"/>
        <v>4.0480669978592225E-2</v>
      </c>
      <c r="M514" s="4"/>
      <c r="P514">
        <f>VLOOKUP(Lake!B514,'TRI Daily 2021-5'!S$757:T$1121,2)</f>
        <v>76.5</v>
      </c>
      <c r="Q514">
        <f>VLOOKUP(Lake!B514,'TRI Daily 2021-5'!U$757:V$1121,2)</f>
        <v>72.214285714285708</v>
      </c>
      <c r="R514">
        <f t="shared" si="310"/>
        <v>78.199285714285708</v>
      </c>
      <c r="S514">
        <f t="shared" si="311"/>
        <v>5.7634290816326574</v>
      </c>
      <c r="T514">
        <f>VLOOKUP(Lake!B514,'TRI Daily 2021-5'!W$757:X$1121,2)</f>
        <v>70.69047619047619</v>
      </c>
      <c r="U514">
        <f t="shared" si="312"/>
        <v>76.83047619047619</v>
      </c>
      <c r="V514">
        <f t="shared" si="313"/>
        <v>14.209309750566851</v>
      </c>
    </row>
    <row r="515" spans="1:22" x14ac:dyDescent="0.45">
      <c r="A515" s="8">
        <v>45110.28125</v>
      </c>
      <c r="B515" s="2">
        <f t="shared" si="307"/>
        <v>184</v>
      </c>
      <c r="C515">
        <v>77.099999999999994</v>
      </c>
      <c r="K515" s="4">
        <f t="shared" si="314"/>
        <v>80.524832889042344</v>
      </c>
      <c r="L515" s="4">
        <f t="shared" si="315"/>
        <v>11.729480317866166</v>
      </c>
      <c r="M515" s="4"/>
      <c r="P515">
        <f>VLOOKUP(Lake!B515,'TRI Daily 2021-5'!S$757:T$1121,2)</f>
        <v>77</v>
      </c>
      <c r="Q515">
        <f>VLOOKUP(Lake!B515,'TRI Daily 2021-5'!U$757:V$1121,2)</f>
        <v>72.642857142857139</v>
      </c>
      <c r="R515">
        <f t="shared" si="310"/>
        <v>78.627857142857138</v>
      </c>
      <c r="S515">
        <f t="shared" si="311"/>
        <v>2.334347448979595</v>
      </c>
      <c r="T515">
        <f>VLOOKUP(Lake!B515,'TRI Daily 2021-5'!W$757:X$1121,2)</f>
        <v>71.238095238095241</v>
      </c>
      <c r="U515">
        <f t="shared" si="312"/>
        <v>77.378095238095241</v>
      </c>
      <c r="V515">
        <f t="shared" si="313"/>
        <v>7.7336961451252142E-2</v>
      </c>
    </row>
    <row r="516" spans="1:22" x14ac:dyDescent="0.45">
      <c r="A516" s="8">
        <v>45110.697916666664</v>
      </c>
      <c r="B516" s="2">
        <f t="shared" si="307"/>
        <v>184</v>
      </c>
      <c r="C516">
        <v>80.400000000000006</v>
      </c>
      <c r="K516" s="4">
        <f t="shared" si="314"/>
        <v>80.524832889042344</v>
      </c>
      <c r="L516" s="4">
        <f t="shared" si="315"/>
        <v>1.5583250186656676E-2</v>
      </c>
      <c r="M516" s="4"/>
      <c r="P516">
        <f>VLOOKUP(Lake!B516,'TRI Daily 2021-5'!S$757:T$1121,2)</f>
        <v>77</v>
      </c>
      <c r="Q516">
        <f>VLOOKUP(Lake!B516,'TRI Daily 2021-5'!U$757:V$1121,2)</f>
        <v>72.642857142857139</v>
      </c>
      <c r="R516">
        <f t="shared" si="310"/>
        <v>78.627857142857138</v>
      </c>
      <c r="S516">
        <f t="shared" si="311"/>
        <v>3.1404903061224854</v>
      </c>
      <c r="T516">
        <f>VLOOKUP(Lake!B516,'TRI Daily 2021-5'!W$757:X$1121,2)</f>
        <v>71.238095238095241</v>
      </c>
      <c r="U516">
        <f t="shared" si="312"/>
        <v>77.378095238095241</v>
      </c>
      <c r="V516">
        <f t="shared" si="313"/>
        <v>9.1319083900226907</v>
      </c>
    </row>
    <row r="517" spans="1:22" x14ac:dyDescent="0.45">
      <c r="A517" s="8">
        <v>45111.520833333336</v>
      </c>
      <c r="B517" s="2">
        <f t="shared" si="307"/>
        <v>185</v>
      </c>
      <c r="C517">
        <v>80.7</v>
      </c>
      <c r="K517" s="4">
        <f t="shared" si="314"/>
        <v>80.645907935567024</v>
      </c>
      <c r="L517" s="4">
        <f t="shared" si="315"/>
        <v>2.9259514346215258E-3</v>
      </c>
      <c r="M517" s="4"/>
      <c r="P517">
        <f>VLOOKUP(Lake!B517,'TRI Daily 2021-5'!S$757:T$1121,2)</f>
        <v>77</v>
      </c>
      <c r="Q517">
        <f>VLOOKUP(Lake!B517,'TRI Daily 2021-5'!U$757:V$1121,2)</f>
        <v>72.964285714285708</v>
      </c>
      <c r="R517">
        <f t="shared" si="310"/>
        <v>78.949285714285708</v>
      </c>
      <c r="S517">
        <f t="shared" si="311"/>
        <v>3.0650005102041149</v>
      </c>
      <c r="T517">
        <f>VLOOKUP(Lake!B517,'TRI Daily 2021-5'!W$757:X$1121,2)</f>
        <v>71.857142857142861</v>
      </c>
      <c r="U517">
        <f t="shared" si="312"/>
        <v>77.997142857142862</v>
      </c>
      <c r="V517">
        <f t="shared" si="313"/>
        <v>7.3054367346938678</v>
      </c>
    </row>
    <row r="518" spans="1:22" x14ac:dyDescent="0.45">
      <c r="A518" s="8">
        <v>45111.625</v>
      </c>
      <c r="B518" s="2">
        <f t="shared" ref="B518:B552" si="316">_xlfn.DAYS(A518,A$4)-730-365-365-365-365-366-365-365</f>
        <v>185</v>
      </c>
      <c r="C518">
        <v>84.3</v>
      </c>
      <c r="K518" s="4">
        <f t="shared" si="314"/>
        <v>80.645907935567024</v>
      </c>
      <c r="L518" s="4">
        <f t="shared" si="315"/>
        <v>13.352388815352027</v>
      </c>
      <c r="M518" s="4"/>
      <c r="P518">
        <f>VLOOKUP(Lake!B518,'TRI Daily 2021-5'!S$757:T$1121,2)</f>
        <v>77</v>
      </c>
      <c r="Q518">
        <f>VLOOKUP(Lake!B518,'TRI Daily 2021-5'!U$757:V$1121,2)</f>
        <v>72.964285714285708</v>
      </c>
      <c r="R518">
        <f t="shared" si="310"/>
        <v>78.949285714285708</v>
      </c>
      <c r="S518">
        <f t="shared" si="311"/>
        <v>28.630143367346978</v>
      </c>
      <c r="T518">
        <f>VLOOKUP(Lake!B518,'TRI Daily 2021-5'!W$757:X$1121,2)</f>
        <v>71.857142857142861</v>
      </c>
      <c r="U518">
        <f t="shared" si="312"/>
        <v>77.997142857142862</v>
      </c>
      <c r="V518">
        <f t="shared" si="313"/>
        <v>39.726008163265213</v>
      </c>
    </row>
    <row r="519" spans="1:22" x14ac:dyDescent="0.45">
      <c r="A519" s="8">
        <v>45111.708333333336</v>
      </c>
      <c r="B519" s="2">
        <f t="shared" si="316"/>
        <v>185</v>
      </c>
      <c r="C519">
        <v>83.3</v>
      </c>
      <c r="K519" s="4">
        <f t="shared" si="314"/>
        <v>80.645907935567024</v>
      </c>
      <c r="L519" s="4">
        <f t="shared" si="315"/>
        <v>7.044204686486081</v>
      </c>
      <c r="M519" s="4"/>
      <c r="P519">
        <f>VLOOKUP(Lake!B519,'TRI Daily 2021-5'!S$757:T$1121,2)</f>
        <v>77</v>
      </c>
      <c r="Q519">
        <f>VLOOKUP(Lake!B519,'TRI Daily 2021-5'!U$757:V$1121,2)</f>
        <v>72.964285714285708</v>
      </c>
      <c r="R519">
        <f t="shared" si="310"/>
        <v>78.949285714285708</v>
      </c>
      <c r="S519">
        <f t="shared" si="311"/>
        <v>18.928714795918399</v>
      </c>
      <c r="T519">
        <f>VLOOKUP(Lake!B519,'TRI Daily 2021-5'!W$757:X$1121,2)</f>
        <v>71.857142857142861</v>
      </c>
      <c r="U519">
        <f t="shared" si="312"/>
        <v>77.997142857142862</v>
      </c>
      <c r="V519">
        <f t="shared" si="313"/>
        <v>28.120293877550942</v>
      </c>
    </row>
    <row r="520" spans="1:22" x14ac:dyDescent="0.45">
      <c r="A520" s="8">
        <v>45112.277777777781</v>
      </c>
      <c r="B520" s="2">
        <f t="shared" si="316"/>
        <v>186</v>
      </c>
      <c r="C520">
        <v>77.900000000000006</v>
      </c>
      <c r="K520" s="4">
        <f t="shared" si="314"/>
        <v>80.761991176005921</v>
      </c>
      <c r="L520" s="4">
        <f t="shared" si="315"/>
        <v>8.190993491535723</v>
      </c>
      <c r="M520" s="4"/>
      <c r="P520">
        <f>VLOOKUP(Lake!B520,'TRI Daily 2021-5'!S$757:T$1121,2)</f>
        <v>76</v>
      </c>
      <c r="Q520">
        <f>VLOOKUP(Lake!B520,'TRI Daily 2021-5'!U$757:V$1121,2)</f>
        <v>73.571428571428569</v>
      </c>
      <c r="R520">
        <f t="shared" si="310"/>
        <v>79.556428571428569</v>
      </c>
      <c r="S520">
        <f t="shared" si="311"/>
        <v>2.7437556122448705</v>
      </c>
      <c r="T520">
        <f>VLOOKUP(Lake!B520,'TRI Daily 2021-5'!W$757:X$1121,2)</f>
        <v>72.333333333333329</v>
      </c>
      <c r="U520">
        <f t="shared" si="312"/>
        <v>78.473333333333329</v>
      </c>
      <c r="V520">
        <f t="shared" si="313"/>
        <v>0.3287111111110998</v>
      </c>
    </row>
    <row r="521" spans="1:22" x14ac:dyDescent="0.45">
      <c r="A521" s="8">
        <v>45112.666666666664</v>
      </c>
      <c r="B521" s="2">
        <f t="shared" si="316"/>
        <v>186</v>
      </c>
      <c r="C521">
        <v>81.7</v>
      </c>
      <c r="K521" s="4">
        <f t="shared" si="314"/>
        <v>80.761991176005921</v>
      </c>
      <c r="L521" s="4">
        <f t="shared" si="315"/>
        <v>0.87986055389076034</v>
      </c>
      <c r="M521" s="4"/>
      <c r="P521">
        <f>VLOOKUP(Lake!B521,'TRI Daily 2021-5'!S$757:T$1121,2)</f>
        <v>76</v>
      </c>
      <c r="Q521">
        <f>VLOOKUP(Lake!B521,'TRI Daily 2021-5'!U$757:V$1121,2)</f>
        <v>73.571428571428569</v>
      </c>
      <c r="R521">
        <f t="shared" si="310"/>
        <v>79.556428571428569</v>
      </c>
      <c r="S521">
        <f t="shared" si="311"/>
        <v>4.5948984693877781</v>
      </c>
      <c r="T521">
        <f>VLOOKUP(Lake!B521,'TRI Daily 2021-5'!W$757:X$1121,2)</f>
        <v>72.333333333333329</v>
      </c>
      <c r="U521">
        <f t="shared" si="312"/>
        <v>78.473333333333329</v>
      </c>
      <c r="V521">
        <f t="shared" si="313"/>
        <v>10.411377777777822</v>
      </c>
    </row>
    <row r="522" spans="1:22" x14ac:dyDescent="0.45">
      <c r="A522" s="8">
        <v>45113.291666666664</v>
      </c>
      <c r="B522" s="2">
        <f t="shared" si="316"/>
        <v>187</v>
      </c>
      <c r="C522">
        <v>77.7</v>
      </c>
      <c r="K522" s="4">
        <f t="shared" si="314"/>
        <v>80.873048212389619</v>
      </c>
      <c r="L522" s="4">
        <f t="shared" si="315"/>
        <v>10.068234958148942</v>
      </c>
      <c r="M522" s="4"/>
      <c r="P522">
        <f>VLOOKUP(Lake!B522,'TRI Daily 2021-5'!S$757:T$1121,2)</f>
        <v>77</v>
      </c>
      <c r="Q522">
        <f>VLOOKUP(Lake!B522,'TRI Daily 2021-5'!U$757:V$1121,2)</f>
        <v>74.25</v>
      </c>
      <c r="R522">
        <f t="shared" si="310"/>
        <v>80.234999999999999</v>
      </c>
      <c r="S522">
        <f t="shared" si="311"/>
        <v>6.4262249999999828</v>
      </c>
      <c r="T522">
        <f>VLOOKUP(Lake!B522,'TRI Daily 2021-5'!W$757:X$1121,2)</f>
        <v>72.571428571428569</v>
      </c>
      <c r="U522">
        <f t="shared" si="312"/>
        <v>78.71142857142857</v>
      </c>
      <c r="V522">
        <f t="shared" si="313"/>
        <v>1.0229877551020321</v>
      </c>
    </row>
    <row r="523" spans="1:22" x14ac:dyDescent="0.45">
      <c r="A523" s="8">
        <v>45113.635416666664</v>
      </c>
      <c r="B523" s="2">
        <f t="shared" si="316"/>
        <v>187</v>
      </c>
      <c r="C523">
        <v>83.3</v>
      </c>
      <c r="K523" s="4">
        <f t="shared" si="314"/>
        <v>80.873048212389619</v>
      </c>
      <c r="L523" s="4">
        <f t="shared" si="315"/>
        <v>5.890094979385208</v>
      </c>
      <c r="M523" s="4"/>
      <c r="P523">
        <f>VLOOKUP(Lake!B523,'TRI Daily 2021-5'!S$757:T$1121,2)</f>
        <v>77</v>
      </c>
      <c r="Q523">
        <f>VLOOKUP(Lake!B523,'TRI Daily 2021-5'!U$757:V$1121,2)</f>
        <v>74.25</v>
      </c>
      <c r="R523">
        <f t="shared" si="310"/>
        <v>80.234999999999999</v>
      </c>
      <c r="S523">
        <f t="shared" si="311"/>
        <v>9.3942249999999863</v>
      </c>
      <c r="T523">
        <f>VLOOKUP(Lake!B523,'TRI Daily 2021-5'!W$757:X$1121,2)</f>
        <v>72.571428571428569</v>
      </c>
      <c r="U523">
        <f t="shared" si="312"/>
        <v>78.71142857142857</v>
      </c>
      <c r="V523">
        <f t="shared" si="313"/>
        <v>21.054987755102029</v>
      </c>
    </row>
    <row r="524" spans="1:22" x14ac:dyDescent="0.45">
      <c r="A524" s="8">
        <v>45113.697916666664</v>
      </c>
      <c r="B524" s="2">
        <f t="shared" si="316"/>
        <v>187</v>
      </c>
      <c r="C524">
        <v>84.2</v>
      </c>
      <c r="K524" s="4">
        <f t="shared" ref="K524:K553" si="317">IF(B524&gt;0,$Q$3+$Q$4*SIN((B524-$Q$5)/365*2*PI()),0)</f>
        <v>80.873048212389619</v>
      </c>
      <c r="L524" s="4">
        <f t="shared" ref="L524:L553" si="318">(C524-K524)^2</f>
        <v>11.068608197083925</v>
      </c>
      <c r="M524" s="4"/>
      <c r="P524">
        <f>VLOOKUP(Lake!B524,'TRI Daily 2021-5'!S$757:T$1121,2)</f>
        <v>77</v>
      </c>
      <c r="Q524">
        <f>VLOOKUP(Lake!B524,'TRI Daily 2021-5'!U$757:V$1121,2)</f>
        <v>74.25</v>
      </c>
      <c r="R524">
        <f t="shared" si="310"/>
        <v>80.234999999999999</v>
      </c>
      <c r="S524">
        <f t="shared" si="311"/>
        <v>15.721225000000027</v>
      </c>
      <c r="T524">
        <f>VLOOKUP(Lake!B524,'TRI Daily 2021-5'!W$757:X$1121,2)</f>
        <v>72.571428571428569</v>
      </c>
      <c r="U524">
        <f t="shared" si="312"/>
        <v>78.71142857142857</v>
      </c>
      <c r="V524">
        <f t="shared" si="313"/>
        <v>30.12441632653066</v>
      </c>
    </row>
    <row r="525" spans="1:22" x14ac:dyDescent="0.45">
      <c r="A525" s="8">
        <v>45114.291666666664</v>
      </c>
      <c r="B525" s="2">
        <f t="shared" si="316"/>
        <v>188</v>
      </c>
      <c r="C525">
        <v>78.8</v>
      </c>
      <c r="K525" s="4">
        <f t="shared" si="317"/>
        <v>80.979046136121426</v>
      </c>
      <c r="L525" s="4">
        <f t="shared" si="318"/>
        <v>4.7482420633457263</v>
      </c>
      <c r="M525" s="4"/>
      <c r="P525">
        <f>VLOOKUP(Lake!B525,'TRI Daily 2021-5'!S$757:T$1121,2)</f>
        <v>79</v>
      </c>
      <c r="Q525">
        <f>VLOOKUP(Lake!B525,'TRI Daily 2021-5'!U$757:V$1121,2)</f>
        <v>75</v>
      </c>
      <c r="R525">
        <f t="shared" si="310"/>
        <v>80.984999999999999</v>
      </c>
      <c r="S525">
        <f t="shared" si="311"/>
        <v>4.7742250000000102</v>
      </c>
      <c r="T525">
        <f>VLOOKUP(Lake!B525,'TRI Daily 2021-5'!W$757:X$1121,2)</f>
        <v>72.928571428571431</v>
      </c>
      <c r="U525">
        <f t="shared" si="312"/>
        <v>79.068571428571431</v>
      </c>
      <c r="V525">
        <f t="shared" si="313"/>
        <v>7.2130612244900888E-2</v>
      </c>
    </row>
    <row r="526" spans="1:22" x14ac:dyDescent="0.45">
      <c r="A526" s="8">
        <v>45114.645833333336</v>
      </c>
      <c r="B526" s="2">
        <f t="shared" si="316"/>
        <v>188</v>
      </c>
      <c r="C526">
        <v>82.5</v>
      </c>
      <c r="K526" s="4">
        <f t="shared" si="317"/>
        <v>80.979046136121426</v>
      </c>
      <c r="L526" s="4">
        <f t="shared" si="318"/>
        <v>2.3133006560471654</v>
      </c>
      <c r="M526" s="4"/>
      <c r="P526">
        <f>VLOOKUP(Lake!B526,'TRI Daily 2021-5'!S$757:T$1121,2)</f>
        <v>79</v>
      </c>
      <c r="Q526">
        <f>VLOOKUP(Lake!B526,'TRI Daily 2021-5'!U$757:V$1121,2)</f>
        <v>75</v>
      </c>
      <c r="R526">
        <f t="shared" si="310"/>
        <v>80.984999999999999</v>
      </c>
      <c r="S526">
        <f t="shared" si="311"/>
        <v>2.2952250000000016</v>
      </c>
      <c r="T526">
        <f>VLOOKUP(Lake!B526,'TRI Daily 2021-5'!W$757:X$1121,2)</f>
        <v>72.928571428571431</v>
      </c>
      <c r="U526">
        <f t="shared" si="312"/>
        <v>79.068571428571431</v>
      </c>
      <c r="V526">
        <f t="shared" si="313"/>
        <v>11.774702040816308</v>
      </c>
    </row>
    <row r="527" spans="1:22" x14ac:dyDescent="0.45">
      <c r="A527" s="8">
        <v>45116.416666666664</v>
      </c>
      <c r="B527" s="2">
        <f t="shared" si="316"/>
        <v>190</v>
      </c>
      <c r="C527">
        <v>78.8</v>
      </c>
      <c r="K527" s="4">
        <f t="shared" si="317"/>
        <v>81.175740516171246</v>
      </c>
      <c r="L527" s="4">
        <f t="shared" si="318"/>
        <v>5.64414300017763</v>
      </c>
      <c r="M527" s="4"/>
      <c r="P527">
        <f>VLOOKUP(Lake!B527,'TRI Daily 2021-5'!S$757:T$1121,2)</f>
        <v>76</v>
      </c>
      <c r="Q527">
        <f>VLOOKUP(Lake!B527,'TRI Daily 2021-5'!U$757:V$1121,2)</f>
        <v>75.535714285714292</v>
      </c>
      <c r="R527">
        <f t="shared" si="310"/>
        <v>81.520714285714291</v>
      </c>
      <c r="S527">
        <f t="shared" si="311"/>
        <v>7.4022862244898411</v>
      </c>
      <c r="T527">
        <f>VLOOKUP(Lake!B527,'TRI Daily 2021-5'!W$757:X$1121,2)</f>
        <v>73.738095238095241</v>
      </c>
      <c r="U527">
        <f t="shared" si="312"/>
        <v>79.878095238095241</v>
      </c>
      <c r="V527">
        <f t="shared" si="313"/>
        <v>1.1622893424036413</v>
      </c>
    </row>
    <row r="528" spans="1:22" x14ac:dyDescent="0.45">
      <c r="A528" s="8">
        <v>45121.694444444445</v>
      </c>
      <c r="B528" s="2">
        <f t="shared" si="316"/>
        <v>195</v>
      </c>
      <c r="C528">
        <v>84.7</v>
      </c>
      <c r="K528" s="4">
        <f t="shared" si="317"/>
        <v>81.576929193230441</v>
      </c>
      <c r="L528" s="4">
        <f t="shared" si="318"/>
        <v>9.7535712640962799</v>
      </c>
      <c r="M528" s="4"/>
      <c r="P528">
        <f>VLOOKUP(Lake!B528,'TRI Daily 2021-5'!S$757:T$1121,2)</f>
        <v>79</v>
      </c>
      <c r="Q528">
        <f>VLOOKUP(Lake!B528,'TRI Daily 2021-5'!U$757:V$1121,2)</f>
        <v>76.214285714285708</v>
      </c>
      <c r="R528">
        <f t="shared" si="310"/>
        <v>82.199285714285708</v>
      </c>
      <c r="S528">
        <f t="shared" si="311"/>
        <v>6.2535719387755577</v>
      </c>
      <c r="T528">
        <f>VLOOKUP(Lake!B528,'TRI Daily 2021-5'!W$757:X$1121,2)</f>
        <v>75.071428571428569</v>
      </c>
      <c r="U528">
        <f t="shared" si="312"/>
        <v>81.21142857142857</v>
      </c>
      <c r="V528">
        <f t="shared" si="313"/>
        <v>12.170130612244929</v>
      </c>
    </row>
    <row r="529" spans="1:22" x14ac:dyDescent="0.45">
      <c r="A529" s="8">
        <v>45122.333333333336</v>
      </c>
      <c r="B529" s="2">
        <f t="shared" si="316"/>
        <v>196</v>
      </c>
      <c r="C529">
        <v>80.400000000000006</v>
      </c>
      <c r="K529" s="4">
        <f t="shared" si="317"/>
        <v>81.641451242537443</v>
      </c>
      <c r="L529" s="4">
        <f t="shared" si="318"/>
        <v>1.541201187597746</v>
      </c>
      <c r="M529" s="4"/>
      <c r="P529">
        <f>VLOOKUP(Lake!B529,'TRI Daily 2021-5'!S$757:T$1121,2)</f>
        <v>78</v>
      </c>
      <c r="Q529">
        <f>VLOOKUP(Lake!B529,'TRI Daily 2021-5'!U$757:V$1121,2)</f>
        <v>76.214285714285708</v>
      </c>
      <c r="R529">
        <f t="shared" si="310"/>
        <v>82.199285714285708</v>
      </c>
      <c r="S529">
        <f t="shared" si="311"/>
        <v>3.2374290816326088</v>
      </c>
      <c r="T529">
        <f>VLOOKUP(Lake!B529,'TRI Daily 2021-5'!W$757:X$1121,2)</f>
        <v>75.333333333333329</v>
      </c>
      <c r="U529">
        <f t="shared" si="312"/>
        <v>81.473333333333329</v>
      </c>
      <c r="V529">
        <f t="shared" si="313"/>
        <v>1.1520444444444233</v>
      </c>
    </row>
    <row r="530" spans="1:22" x14ac:dyDescent="0.45">
      <c r="A530" s="8">
        <v>45133.333333333336</v>
      </c>
      <c r="B530" s="2">
        <f t="shared" si="316"/>
        <v>207</v>
      </c>
      <c r="C530">
        <v>77.3</v>
      </c>
      <c r="K530" s="4">
        <f t="shared" si="317"/>
        <v>81.999184286715916</v>
      </c>
      <c r="L530" s="4">
        <f t="shared" si="318"/>
        <v>22.082332960517803</v>
      </c>
      <c r="M530" s="4"/>
      <c r="P530">
        <f>VLOOKUP(Lake!B530,'TRI Daily 2021-5'!S$757:T$1121,2)</f>
        <v>78.5</v>
      </c>
      <c r="Q530">
        <f>VLOOKUP(Lake!B530,'TRI Daily 2021-5'!U$757:V$1121,2)</f>
        <v>75.928571428571431</v>
      </c>
      <c r="R530">
        <f t="shared" si="310"/>
        <v>81.91357142857143</v>
      </c>
      <c r="S530">
        <f t="shared" si="311"/>
        <v>21.285041326530653</v>
      </c>
      <c r="T530">
        <f>VLOOKUP(Lake!B530,'TRI Daily 2021-5'!W$757:X$1121,2)</f>
        <v>75.714285714285708</v>
      </c>
      <c r="U530">
        <f t="shared" si="312"/>
        <v>81.854285714285709</v>
      </c>
      <c r="V530">
        <f t="shared" si="313"/>
        <v>20.741518367346913</v>
      </c>
    </row>
    <row r="531" spans="1:22" x14ac:dyDescent="0.45">
      <c r="A531" s="8">
        <v>45133.666666666664</v>
      </c>
      <c r="B531" s="2">
        <f t="shared" si="316"/>
        <v>207</v>
      </c>
      <c r="C531">
        <v>84.7</v>
      </c>
      <c r="K531" s="4">
        <f t="shared" si="317"/>
        <v>81.999184286715916</v>
      </c>
      <c r="L531" s="4">
        <f t="shared" si="318"/>
        <v>7.2944055171222288</v>
      </c>
      <c r="M531" s="4"/>
      <c r="P531">
        <f>VLOOKUP(Lake!B531,'TRI Daily 2021-5'!S$757:T$1121,2)</f>
        <v>78.5</v>
      </c>
      <c r="Q531">
        <f>VLOOKUP(Lake!B531,'TRI Daily 2021-5'!U$757:V$1121,2)</f>
        <v>75.928571428571431</v>
      </c>
      <c r="R531">
        <f t="shared" si="310"/>
        <v>81.91357142857143</v>
      </c>
      <c r="S531">
        <f t="shared" si="311"/>
        <v>7.7641841836734775</v>
      </c>
      <c r="T531">
        <f>VLOOKUP(Lake!B531,'TRI Daily 2021-5'!W$757:X$1121,2)</f>
        <v>75.714285714285708</v>
      </c>
      <c r="U531">
        <f t="shared" si="312"/>
        <v>81.854285714285709</v>
      </c>
      <c r="V531">
        <f t="shared" si="313"/>
        <v>8.0980897959184155</v>
      </c>
    </row>
    <row r="532" spans="1:22" x14ac:dyDescent="0.45">
      <c r="A532" s="8">
        <v>45134.333333333336</v>
      </c>
      <c r="B532" s="2">
        <f t="shared" si="316"/>
        <v>208</v>
      </c>
      <c r="C532">
        <v>79.099999999999994</v>
      </c>
      <c r="K532" s="4">
        <f t="shared" si="317"/>
        <v>81.999453942651471</v>
      </c>
      <c r="L532" s="4">
        <f t="shared" si="318"/>
        <v>8.40683316555719</v>
      </c>
      <c r="M532" s="4"/>
      <c r="P532">
        <f>VLOOKUP(Lake!B532,'TRI Daily 2021-5'!S$757:T$1121,2)</f>
        <v>80</v>
      </c>
      <c r="Q532">
        <f>VLOOKUP(Lake!B532,'TRI Daily 2021-5'!U$757:V$1121,2)</f>
        <v>76.178571428571431</v>
      </c>
      <c r="R532">
        <f t="shared" si="310"/>
        <v>82.16357142857143</v>
      </c>
      <c r="S532">
        <f t="shared" si="311"/>
        <v>9.3854698979592275</v>
      </c>
      <c r="T532">
        <f>VLOOKUP(Lake!B532,'TRI Daily 2021-5'!W$757:X$1121,2)</f>
        <v>75.857142857142861</v>
      </c>
      <c r="U532">
        <f t="shared" si="312"/>
        <v>81.997142857142862</v>
      </c>
      <c r="V532">
        <f t="shared" si="313"/>
        <v>8.3934367346939371</v>
      </c>
    </row>
    <row r="533" spans="1:22" x14ac:dyDescent="0.45">
      <c r="A533" s="8">
        <v>45134.6875</v>
      </c>
      <c r="B533" s="2">
        <f t="shared" si="316"/>
        <v>208</v>
      </c>
      <c r="C533">
        <v>82.7</v>
      </c>
      <c r="K533" s="4">
        <f t="shared" si="317"/>
        <v>81.999453942651471</v>
      </c>
      <c r="L533" s="4">
        <f t="shared" si="318"/>
        <v>0.49076477846657307</v>
      </c>
      <c r="M533" s="4"/>
      <c r="P533">
        <f>VLOOKUP(Lake!B533,'TRI Daily 2021-5'!S$757:T$1121,2)</f>
        <v>80</v>
      </c>
      <c r="Q533">
        <f>VLOOKUP(Lake!B533,'TRI Daily 2021-5'!U$757:V$1121,2)</f>
        <v>76.178571428571431</v>
      </c>
      <c r="R533">
        <f t="shared" si="310"/>
        <v>82.16357142857143</v>
      </c>
      <c r="S533">
        <f t="shared" si="311"/>
        <v>0.28775561224489943</v>
      </c>
      <c r="T533">
        <f>VLOOKUP(Lake!B533,'TRI Daily 2021-5'!W$757:X$1121,2)</f>
        <v>75.857142857142861</v>
      </c>
      <c r="U533">
        <f t="shared" si="312"/>
        <v>81.997142857142862</v>
      </c>
      <c r="V533">
        <f t="shared" si="313"/>
        <v>0.49400816326530361</v>
      </c>
    </row>
    <row r="534" spans="1:22" x14ac:dyDescent="0.45">
      <c r="A534" s="8">
        <v>45135.333333333336</v>
      </c>
      <c r="B534" s="2">
        <f t="shared" si="316"/>
        <v>209</v>
      </c>
      <c r="C534">
        <v>79.099999999999994</v>
      </c>
      <c r="K534" s="4">
        <f t="shared" si="317"/>
        <v>81.994330707607432</v>
      </c>
      <c r="L534" s="4">
        <f t="shared" si="318"/>
        <v>8.3771502449993704</v>
      </c>
      <c r="M534" s="4"/>
      <c r="P534">
        <f>VLOOKUP(Lake!B534,'TRI Daily 2021-5'!S$757:T$1121,2)</f>
        <v>81.5</v>
      </c>
      <c r="Q534">
        <f>VLOOKUP(Lake!B534,'TRI Daily 2021-5'!U$757:V$1121,2)</f>
        <v>76.357142857142861</v>
      </c>
      <c r="R534">
        <f t="shared" si="310"/>
        <v>82.342142857142861</v>
      </c>
      <c r="S534">
        <f t="shared" si="311"/>
        <v>10.511490306122509</v>
      </c>
      <c r="T534">
        <f>VLOOKUP(Lake!B534,'TRI Daily 2021-5'!W$757:X$1121,2)</f>
        <v>75.976190476190482</v>
      </c>
      <c r="U534">
        <f t="shared" si="312"/>
        <v>82.116190476190482</v>
      </c>
      <c r="V534">
        <f t="shared" si="313"/>
        <v>9.0974049886622019</v>
      </c>
    </row>
    <row r="535" spans="1:22" x14ac:dyDescent="0.45">
      <c r="A535" s="8">
        <v>45135.673611111109</v>
      </c>
      <c r="B535" s="2">
        <f t="shared" si="316"/>
        <v>209</v>
      </c>
      <c r="C535">
        <v>86</v>
      </c>
      <c r="K535" s="4">
        <f t="shared" si="317"/>
        <v>81.994330707607432</v>
      </c>
      <c r="L535" s="4">
        <f t="shared" si="318"/>
        <v>16.045386480016777</v>
      </c>
      <c r="M535" s="4"/>
      <c r="P535">
        <f>VLOOKUP(Lake!B535,'TRI Daily 2021-5'!S$757:T$1121,2)</f>
        <v>81.5</v>
      </c>
      <c r="Q535">
        <f>VLOOKUP(Lake!B535,'TRI Daily 2021-5'!U$757:V$1121,2)</f>
        <v>76.357142857142861</v>
      </c>
      <c r="R535">
        <f t="shared" si="310"/>
        <v>82.342142857142861</v>
      </c>
      <c r="S535">
        <f t="shared" si="311"/>
        <v>13.379918877550995</v>
      </c>
      <c r="T535">
        <f>VLOOKUP(Lake!B535,'TRI Daily 2021-5'!W$757:X$1121,2)</f>
        <v>75.976190476190482</v>
      </c>
      <c r="U535">
        <f t="shared" si="312"/>
        <v>82.116190476190482</v>
      </c>
      <c r="V535">
        <f t="shared" si="313"/>
        <v>15.083976417233513</v>
      </c>
    </row>
    <row r="536" spans="1:22" x14ac:dyDescent="0.45">
      <c r="A536" s="8">
        <v>45136.3125</v>
      </c>
      <c r="B536" s="2">
        <f t="shared" si="316"/>
        <v>210</v>
      </c>
      <c r="C536">
        <v>80.2</v>
      </c>
      <c r="K536" s="4">
        <f t="shared" si="317"/>
        <v>81.983816099708918</v>
      </c>
      <c r="L536" s="4">
        <f t="shared" si="318"/>
        <v>3.1819998775807248</v>
      </c>
      <c r="M536" s="4"/>
      <c r="P536">
        <f>VLOOKUP(Lake!B536,'TRI Daily 2021-5'!S$757:T$1121,2)</f>
        <v>80.5</v>
      </c>
      <c r="Q536">
        <f>VLOOKUP(Lake!B536,'TRI Daily 2021-5'!U$757:V$1121,2)</f>
        <v>76.535714285714292</v>
      </c>
      <c r="R536">
        <f t="shared" si="310"/>
        <v>82.520714285714291</v>
      </c>
      <c r="S536">
        <f t="shared" si="311"/>
        <v>5.3857147959183802</v>
      </c>
      <c r="T536">
        <f>VLOOKUP(Lake!B536,'TRI Daily 2021-5'!W$757:X$1121,2)</f>
        <v>76.214285714285708</v>
      </c>
      <c r="U536">
        <f t="shared" si="312"/>
        <v>82.354285714285709</v>
      </c>
      <c r="V536">
        <f t="shared" si="313"/>
        <v>4.6409469387754738</v>
      </c>
    </row>
    <row r="537" spans="1:22" x14ac:dyDescent="0.45">
      <c r="A537" s="8">
        <v>45136.680555555555</v>
      </c>
      <c r="B537" s="2">
        <f t="shared" si="316"/>
        <v>210</v>
      </c>
      <c r="C537">
        <v>84</v>
      </c>
      <c r="K537" s="4">
        <f t="shared" si="317"/>
        <v>81.983816099708918</v>
      </c>
      <c r="L537" s="4">
        <f t="shared" si="318"/>
        <v>4.0649975197929615</v>
      </c>
      <c r="M537" s="4"/>
      <c r="P537">
        <f>VLOOKUP(Lake!B537,'TRI Daily 2021-5'!S$757:T$1121,2)</f>
        <v>80.5</v>
      </c>
      <c r="Q537">
        <f>VLOOKUP(Lake!B537,'TRI Daily 2021-5'!U$757:V$1121,2)</f>
        <v>76.535714285714292</v>
      </c>
      <c r="R537">
        <f t="shared" si="310"/>
        <v>82.520714285714291</v>
      </c>
      <c r="S537">
        <f t="shared" si="311"/>
        <v>2.1882862244897794</v>
      </c>
      <c r="T537">
        <f>VLOOKUP(Lake!B537,'TRI Daily 2021-5'!W$757:X$1121,2)</f>
        <v>76.214285714285708</v>
      </c>
      <c r="U537">
        <f t="shared" si="312"/>
        <v>82.354285714285709</v>
      </c>
      <c r="V537">
        <f t="shared" si="313"/>
        <v>2.7083755102040996</v>
      </c>
    </row>
    <row r="538" spans="1:22" x14ac:dyDescent="0.45">
      <c r="A538" s="8">
        <v>45151.791666666664</v>
      </c>
      <c r="B538" s="2">
        <f t="shared" si="316"/>
        <v>225</v>
      </c>
      <c r="C538">
        <v>78.7</v>
      </c>
      <c r="D538">
        <v>72.5</v>
      </c>
      <c r="E538">
        <v>70.2</v>
      </c>
      <c r="K538" s="4">
        <f t="shared" si="317"/>
        <v>81.185036484777584</v>
      </c>
      <c r="L538" s="4">
        <f t="shared" si="318"/>
        <v>6.175406330675715</v>
      </c>
      <c r="M538" s="4">
        <f t="shared" ref="M538" si="319">$AJ$3+$AJ$4*SIN((B538-$AJ$5)/365*2*PI())</f>
        <v>75.913046678945008</v>
      </c>
      <c r="N538">
        <f t="shared" ref="N538" si="320">IF(B538&gt;0,(D538-M538)^2,0)</f>
        <v>11.64888763265755</v>
      </c>
      <c r="P538">
        <f>VLOOKUP(Lake!B538,'TRI Daily 2021-5'!S$757:T$1121,2)</f>
        <v>76</v>
      </c>
      <c r="Q538">
        <f>VLOOKUP(Lake!B538,'TRI Daily 2021-5'!U$757:V$1121,2)</f>
        <v>74.357142857142861</v>
      </c>
      <c r="R538">
        <f t="shared" si="310"/>
        <v>80.342142857142861</v>
      </c>
      <c r="S538">
        <f t="shared" si="311"/>
        <v>2.6966331632653082</v>
      </c>
      <c r="T538">
        <f>VLOOKUP(Lake!B538,'TRI Daily 2021-5'!W$757:X$1121,2)</f>
        <v>75.5</v>
      </c>
      <c r="U538">
        <f t="shared" si="312"/>
        <v>81.64</v>
      </c>
      <c r="V538">
        <f t="shared" si="313"/>
        <v>8.6435999999999868</v>
      </c>
    </row>
    <row r="539" spans="1:22" x14ac:dyDescent="0.45">
      <c r="A539" s="8">
        <v>45155.541666666664</v>
      </c>
      <c r="B539" s="2">
        <f t="shared" si="316"/>
        <v>229</v>
      </c>
      <c r="C539">
        <v>78.3</v>
      </c>
      <c r="D539">
        <v>75.8</v>
      </c>
      <c r="E539">
        <v>71.5</v>
      </c>
      <c r="F539">
        <v>66.3</v>
      </c>
      <c r="G539">
        <v>65</v>
      </c>
      <c r="K539" s="4">
        <f t="shared" si="317"/>
        <v>80.773323613524383</v>
      </c>
      <c r="L539" s="4">
        <f t="shared" si="318"/>
        <v>6.1173296972173246</v>
      </c>
      <c r="M539" s="4">
        <f t="shared" ref="M539:M563" si="321">$AJ$3+$AJ$4*SIN((B539-$AJ$5)/365*2*PI())</f>
        <v>75.641442622315239</v>
      </c>
      <c r="N539">
        <f t="shared" ref="N539:N563" si="322">IF(B539&gt;0,(D539-M539)^2,0)</f>
        <v>2.5140442018267057E-2</v>
      </c>
      <c r="P539">
        <f>VLOOKUP(Lake!B539,'TRI Daily 2021-5'!S$757:T$1121,2)</f>
        <v>72</v>
      </c>
      <c r="Q539">
        <f>VLOOKUP(Lake!B539,'TRI Daily 2021-5'!U$757:V$1121,2)</f>
        <v>74.178571428571431</v>
      </c>
      <c r="R539">
        <f t="shared" si="310"/>
        <v>80.16357142857143</v>
      </c>
      <c r="S539">
        <f t="shared" si="311"/>
        <v>3.4728984693877711</v>
      </c>
      <c r="T539">
        <f>VLOOKUP(Lake!B539,'TRI Daily 2021-5'!W$757:X$1121,2)</f>
        <v>74.714285714285708</v>
      </c>
      <c r="U539">
        <f t="shared" si="312"/>
        <v>80.854285714285709</v>
      </c>
      <c r="V539">
        <f t="shared" si="313"/>
        <v>6.5243755102040684</v>
      </c>
    </row>
    <row r="540" spans="1:22" x14ac:dyDescent="0.45">
      <c r="A540" s="8">
        <v>45167.8125</v>
      </c>
      <c r="B540" s="2">
        <f t="shared" si="316"/>
        <v>241</v>
      </c>
      <c r="C540">
        <v>80.099999999999994</v>
      </c>
      <c r="D540">
        <v>78.7</v>
      </c>
      <c r="K540" s="4">
        <f t="shared" si="317"/>
        <v>79.065226134738623</v>
      </c>
      <c r="L540" s="4">
        <f t="shared" si="318"/>
        <v>1.0707569522279587</v>
      </c>
      <c r="M540" s="4">
        <f t="shared" si="321"/>
        <v>74.41423470921788</v>
      </c>
      <c r="N540">
        <f t="shared" si="322"/>
        <v>18.367784127672778</v>
      </c>
      <c r="P540">
        <f>VLOOKUP(Lake!B540,'TRI Daily 2021-5'!S$757:T$1121,2)</f>
        <v>76</v>
      </c>
      <c r="Q540">
        <f>VLOOKUP(Lake!B540,'TRI Daily 2021-5'!U$757:V$1121,2)</f>
        <v>75.785714285714292</v>
      </c>
      <c r="R540">
        <f t="shared" si="310"/>
        <v>81.770714285714291</v>
      </c>
      <c r="S540">
        <f t="shared" si="311"/>
        <v>2.7912862244898333</v>
      </c>
      <c r="T540">
        <f>VLOOKUP(Lake!B540,'TRI Daily 2021-5'!W$757:X$1121,2)</f>
        <v>75.428571428571431</v>
      </c>
      <c r="U540">
        <f t="shared" si="312"/>
        <v>81.568571428571431</v>
      </c>
      <c r="V540">
        <f t="shared" si="313"/>
        <v>2.1567020408163509</v>
      </c>
    </row>
    <row r="541" spans="1:22" x14ac:dyDescent="0.45">
      <c r="A541" s="8">
        <v>45181.333333333336</v>
      </c>
      <c r="B541" s="2">
        <f t="shared" si="316"/>
        <v>255</v>
      </c>
      <c r="C541">
        <v>76</v>
      </c>
      <c r="D541">
        <v>71.5</v>
      </c>
      <c r="K541" s="4">
        <f t="shared" si="317"/>
        <v>76.258757327902131</v>
      </c>
      <c r="L541" s="4">
        <f t="shared" si="318"/>
        <v>6.6955354743051129E-2</v>
      </c>
      <c r="M541" s="4">
        <f t="shared" si="321"/>
        <v>72.261281932156749</v>
      </c>
      <c r="N541">
        <f t="shared" si="322"/>
        <v>0.57955018022831228</v>
      </c>
      <c r="P541">
        <f>VLOOKUP(Lake!B541,'TRI Daily 2021-5'!S$757:T$1121,2)</f>
        <v>73</v>
      </c>
      <c r="Q541">
        <f>VLOOKUP(Lake!B541,'TRI Daily 2021-5'!U$757:V$1121,2)</f>
        <v>74.107142857142861</v>
      </c>
      <c r="R541">
        <f t="shared" si="310"/>
        <v>80.092142857142861</v>
      </c>
      <c r="S541">
        <f t="shared" si="311"/>
        <v>16.745633163265335</v>
      </c>
      <c r="T541">
        <f>VLOOKUP(Lake!B541,'TRI Daily 2021-5'!W$757:X$1121,2)</f>
        <v>75.5</v>
      </c>
      <c r="U541">
        <f t="shared" si="312"/>
        <v>81.64</v>
      </c>
      <c r="V541">
        <f t="shared" si="313"/>
        <v>31.809600000000007</v>
      </c>
    </row>
    <row r="542" spans="1:22" x14ac:dyDescent="0.45">
      <c r="A542" s="8">
        <v>45187.770833333336</v>
      </c>
      <c r="B542" s="2">
        <f t="shared" si="316"/>
        <v>261</v>
      </c>
      <c r="C542">
        <v>72.900000000000006</v>
      </c>
      <c r="D542">
        <v>67.5</v>
      </c>
      <c r="K542" s="4">
        <f t="shared" si="317"/>
        <v>74.824488534133138</v>
      </c>
      <c r="L542" s="4">
        <f t="shared" si="318"/>
        <v>3.7036561180098935</v>
      </c>
      <c r="M542" s="4">
        <f t="shared" si="321"/>
        <v>71.128868267959348</v>
      </c>
      <c r="N542">
        <f t="shared" si="322"/>
        <v>13.168684906202277</v>
      </c>
      <c r="P542">
        <f>VLOOKUP(Lake!B542,'TRI Daily 2021-5'!S$757:T$1121,2)</f>
        <v>64.5</v>
      </c>
      <c r="Q542">
        <f>VLOOKUP(Lake!B542,'TRI Daily 2021-5'!U$757:V$1121,2)</f>
        <v>72.892857142857139</v>
      </c>
      <c r="R542">
        <f t="shared" si="310"/>
        <v>78.877857142857138</v>
      </c>
      <c r="S542">
        <f t="shared" si="311"/>
        <v>35.734776020408042</v>
      </c>
      <c r="T542">
        <f>VLOOKUP(Lake!B542,'TRI Daily 2021-5'!W$757:X$1121,2)</f>
        <v>72.857142857142861</v>
      </c>
      <c r="U542">
        <f t="shared" si="312"/>
        <v>78.997142857142862</v>
      </c>
      <c r="V542">
        <f t="shared" si="313"/>
        <v>37.175151020408151</v>
      </c>
    </row>
    <row r="543" spans="1:22" x14ac:dyDescent="0.45">
      <c r="A543" s="8">
        <v>45189.583333333336</v>
      </c>
      <c r="B543" s="2">
        <f t="shared" si="316"/>
        <v>263</v>
      </c>
      <c r="C543">
        <v>76.900000000000006</v>
      </c>
      <c r="D543">
        <v>68.2</v>
      </c>
      <c r="K543" s="4">
        <f t="shared" si="317"/>
        <v>74.31949453744383</v>
      </c>
      <c r="L543" s="4">
        <f t="shared" si="318"/>
        <v>6.6590084422822597</v>
      </c>
      <c r="M543" s="4">
        <f t="shared" si="321"/>
        <v>70.726538910720762</v>
      </c>
      <c r="N543">
        <f t="shared" si="322"/>
        <v>6.3833988673860427</v>
      </c>
      <c r="P543">
        <f>VLOOKUP(Lake!B543,'TRI Daily 2021-5'!S$757:T$1121,2)</f>
        <v>66</v>
      </c>
      <c r="Q543">
        <f>VLOOKUP(Lake!B543,'TRI Daily 2021-5'!U$757:V$1121,2)</f>
        <v>71.107142857142861</v>
      </c>
      <c r="R543">
        <f t="shared" si="310"/>
        <v>77.092142857142861</v>
      </c>
      <c r="S543">
        <f t="shared" si="311"/>
        <v>3.6918877551019566E-2</v>
      </c>
      <c r="T543">
        <f>VLOOKUP(Lake!B543,'TRI Daily 2021-5'!W$757:X$1121,2)</f>
        <v>71.952380952380949</v>
      </c>
      <c r="U543">
        <f t="shared" si="312"/>
        <v>78.09238095238095</v>
      </c>
      <c r="V543">
        <f t="shared" si="313"/>
        <v>1.4217723356008867</v>
      </c>
    </row>
    <row r="544" spans="1:22" x14ac:dyDescent="0.45">
      <c r="A544" s="8">
        <v>45191.791666666664</v>
      </c>
      <c r="B544" s="2">
        <f t="shared" si="316"/>
        <v>265</v>
      </c>
      <c r="C544">
        <v>73.3</v>
      </c>
      <c r="D544">
        <v>68</v>
      </c>
      <c r="K544" s="4">
        <f t="shared" si="317"/>
        <v>73.802032851391402</v>
      </c>
      <c r="L544" s="4">
        <f t="shared" si="318"/>
        <v>0.25203698387618473</v>
      </c>
      <c r="M544" s="4">
        <f t="shared" si="321"/>
        <v>70.312563154102676</v>
      </c>
      <c r="N544">
        <f t="shared" si="322"/>
        <v>5.3479483417133187</v>
      </c>
      <c r="P544">
        <f>VLOOKUP(Lake!B544,'TRI Daily 2021-5'!S$757:T$1121,2)</f>
        <v>66.5</v>
      </c>
      <c r="Q544">
        <f>VLOOKUP(Lake!B544,'TRI Daily 2021-5'!U$757:V$1121,2)</f>
        <v>69.571428571428569</v>
      </c>
      <c r="R544">
        <f t="shared" si="310"/>
        <v>75.556428571428569</v>
      </c>
      <c r="S544">
        <f t="shared" si="311"/>
        <v>5.0914698979591844</v>
      </c>
      <c r="T544">
        <f>VLOOKUP(Lake!B544,'TRI Daily 2021-5'!W$757:X$1121,2)</f>
        <v>71.69047619047619</v>
      </c>
      <c r="U544">
        <f t="shared" si="312"/>
        <v>77.83047619047619</v>
      </c>
      <c r="V544">
        <f t="shared" si="313"/>
        <v>20.525214512471681</v>
      </c>
    </row>
    <row r="545" spans="1:22" x14ac:dyDescent="0.45">
      <c r="A545" s="8">
        <v>45195.75</v>
      </c>
      <c r="B545" s="2">
        <f t="shared" si="316"/>
        <v>269</v>
      </c>
      <c r="C545">
        <v>74.7</v>
      </c>
      <c r="D545">
        <v>67.099999999999994</v>
      </c>
      <c r="E545">
        <v>65.2</v>
      </c>
      <c r="K545" s="4">
        <f t="shared" si="317"/>
        <v>72.732173640307082</v>
      </c>
      <c r="L545" s="4">
        <f t="shared" si="318"/>
        <v>3.8723405819022947</v>
      </c>
      <c r="M545" s="4">
        <f t="shared" si="321"/>
        <v>69.451648238330606</v>
      </c>
      <c r="N545">
        <f t="shared" si="322"/>
        <v>5.5302494368434676</v>
      </c>
      <c r="P545">
        <f>VLOOKUP(Lake!B545,'TRI Daily 2021-5'!S$757:T$1121,2)</f>
        <v>67.5</v>
      </c>
      <c r="Q545">
        <f>VLOOKUP(Lake!B545,'TRI Daily 2021-5'!U$757:V$1121,2)</f>
        <v>67.607142857142861</v>
      </c>
      <c r="R545">
        <f t="shared" si="310"/>
        <v>73.592142857142861</v>
      </c>
      <c r="S545">
        <f t="shared" si="311"/>
        <v>1.2273474489795904</v>
      </c>
      <c r="T545">
        <f>VLOOKUP(Lake!B545,'TRI Daily 2021-5'!W$757:X$1121,2)</f>
        <v>70.19047619047619</v>
      </c>
      <c r="U545">
        <f t="shared" si="312"/>
        <v>76.33047619047619</v>
      </c>
      <c r="V545">
        <f t="shared" si="313"/>
        <v>2.6584526077097408</v>
      </c>
    </row>
    <row r="546" spans="1:22" x14ac:dyDescent="0.45">
      <c r="A546" s="8">
        <v>45196.291666666664</v>
      </c>
      <c r="B546" s="2">
        <f t="shared" si="316"/>
        <v>270</v>
      </c>
      <c r="C546">
        <v>69.7</v>
      </c>
      <c r="D546">
        <v>66.599999999999994</v>
      </c>
      <c r="K546" s="4">
        <f t="shared" si="317"/>
        <v>72.457891635640365</v>
      </c>
      <c r="L546" s="4">
        <f t="shared" si="318"/>
        <v>7.6059662739350733</v>
      </c>
      <c r="M546" s="4">
        <f t="shared" si="321"/>
        <v>69.229923004276188</v>
      </c>
      <c r="N546">
        <f t="shared" si="322"/>
        <v>6.9164950084211192</v>
      </c>
      <c r="P546">
        <f>VLOOKUP(Lake!B546,'TRI Daily 2021-5'!S$757:T$1121,2)</f>
        <v>69</v>
      </c>
      <c r="Q546">
        <f>VLOOKUP(Lake!B546,'TRI Daily 2021-5'!U$757:V$1121,2)</f>
        <v>67.321428571428569</v>
      </c>
      <c r="R546">
        <f t="shared" si="310"/>
        <v>73.306428571428569</v>
      </c>
      <c r="S546">
        <f t="shared" si="311"/>
        <v>13.006327040816288</v>
      </c>
      <c r="T546">
        <f>VLOOKUP(Lake!B546,'TRI Daily 2021-5'!W$757:X$1121,2)</f>
        <v>69.738095238095241</v>
      </c>
      <c r="U546">
        <f t="shared" si="312"/>
        <v>75.878095238095241</v>
      </c>
      <c r="V546">
        <f t="shared" si="313"/>
        <v>38.168860770975066</v>
      </c>
    </row>
    <row r="547" spans="1:22" x14ac:dyDescent="0.45">
      <c r="A547" s="8">
        <v>45209.333333333336</v>
      </c>
      <c r="B547" s="2">
        <f t="shared" si="316"/>
        <v>283</v>
      </c>
      <c r="C547">
        <v>61.4</v>
      </c>
      <c r="D547">
        <v>61.4</v>
      </c>
      <c r="K547" s="4">
        <f t="shared" si="317"/>
        <v>68.68931124315732</v>
      </c>
      <c r="L547" s="4">
        <f t="shared" si="318"/>
        <v>53.134058399619732</v>
      </c>
      <c r="M547" s="4">
        <f t="shared" si="321"/>
        <v>66.147730163698427</v>
      </c>
      <c r="N547">
        <f t="shared" si="322"/>
        <v>22.5409417072919</v>
      </c>
      <c r="P547">
        <f>VLOOKUP(Lake!B547,'TRI Daily 2021-5'!S$757:T$1121,2)</f>
        <v>56.5</v>
      </c>
      <c r="Q547">
        <f>VLOOKUP(Lake!B547,'TRI Daily 2021-5'!U$757:V$1121,2)</f>
        <v>63.642857142857146</v>
      </c>
      <c r="R547">
        <f t="shared" si="310"/>
        <v>69.627857142857152</v>
      </c>
      <c r="S547">
        <f t="shared" si="311"/>
        <v>67.697633163265493</v>
      </c>
      <c r="T547">
        <f>VLOOKUP(Lake!B547,'TRI Daily 2021-5'!W$757:X$1121,2)</f>
        <v>64.61904761904762</v>
      </c>
      <c r="U547">
        <f t="shared" si="312"/>
        <v>70.759047619047621</v>
      </c>
      <c r="V547">
        <f t="shared" si="313"/>
        <v>87.591772335600965</v>
      </c>
    </row>
    <row r="548" spans="1:22" x14ac:dyDescent="0.45">
      <c r="A548" s="8">
        <v>45212.708333333336</v>
      </c>
      <c r="B548" s="2">
        <f t="shared" si="316"/>
        <v>286</v>
      </c>
      <c r="C548">
        <v>66.400000000000006</v>
      </c>
      <c r="D548">
        <v>63.4</v>
      </c>
      <c r="K548" s="4">
        <f t="shared" si="317"/>
        <v>67.777850458312855</v>
      </c>
      <c r="L548" s="4">
        <f t="shared" si="318"/>
        <v>1.8984718854729292</v>
      </c>
      <c r="M548" s="4">
        <f t="shared" si="321"/>
        <v>65.393368667060216</v>
      </c>
      <c r="N548">
        <f t="shared" si="322"/>
        <v>3.9735186428174267</v>
      </c>
      <c r="P548">
        <f>VLOOKUP(Lake!B548,'TRI Daily 2021-5'!S$757:T$1121,2)</f>
        <v>65</v>
      </c>
      <c r="Q548">
        <f>VLOOKUP(Lake!B548,'TRI Daily 2021-5'!U$757:V$1121,2)</f>
        <v>62.25</v>
      </c>
      <c r="R548">
        <f t="shared" si="310"/>
        <v>68.234999999999999</v>
      </c>
      <c r="S548">
        <f t="shared" si="311"/>
        <v>3.3672249999999773</v>
      </c>
      <c r="T548">
        <f>VLOOKUP(Lake!B548,'TRI Daily 2021-5'!W$757:X$1121,2)</f>
        <v>63.857142857142854</v>
      </c>
      <c r="U548">
        <f t="shared" si="312"/>
        <v>69.997142857142848</v>
      </c>
      <c r="V548">
        <f t="shared" si="313"/>
        <v>12.939436734693768</v>
      </c>
    </row>
    <row r="549" spans="1:22" x14ac:dyDescent="0.45">
      <c r="A549" s="8">
        <v>45218.416666666664</v>
      </c>
      <c r="B549" s="2">
        <f t="shared" si="316"/>
        <v>292</v>
      </c>
      <c r="C549">
        <v>59.9</v>
      </c>
      <c r="D549">
        <v>59.8</v>
      </c>
      <c r="K549" s="4">
        <f t="shared" si="317"/>
        <v>65.925568225929069</v>
      </c>
      <c r="L549" s="4">
        <f t="shared" si="318"/>
        <v>36.307472445326013</v>
      </c>
      <c r="M549" s="4">
        <f t="shared" si="321"/>
        <v>63.850746108875825</v>
      </c>
      <c r="N549">
        <f t="shared" si="322"/>
        <v>16.408544038572657</v>
      </c>
      <c r="P549">
        <f>VLOOKUP(Lake!B549,'TRI Daily 2021-5'!S$757:T$1121,2)</f>
        <v>55</v>
      </c>
      <c r="Q549">
        <f>VLOOKUP(Lake!B549,'TRI Daily 2021-5'!U$757:V$1121,2)</f>
        <v>56.535714285714285</v>
      </c>
      <c r="R549">
        <f t="shared" si="310"/>
        <v>62.520714285714284</v>
      </c>
      <c r="S549">
        <f t="shared" si="311"/>
        <v>6.8681433673469376</v>
      </c>
      <c r="T549">
        <f>VLOOKUP(Lake!B549,'TRI Daily 2021-5'!W$757:X$1121,2)</f>
        <v>60.428571428571431</v>
      </c>
      <c r="U549">
        <f t="shared" si="312"/>
        <v>66.568571428571431</v>
      </c>
      <c r="V549">
        <f t="shared" si="313"/>
        <v>44.469844897959234</v>
      </c>
    </row>
    <row r="550" spans="1:22" x14ac:dyDescent="0.45">
      <c r="A550" s="8">
        <v>45223.708333333336</v>
      </c>
      <c r="B550" s="2">
        <f t="shared" si="316"/>
        <v>297</v>
      </c>
      <c r="C550">
        <v>63.5</v>
      </c>
      <c r="D550">
        <v>59.2</v>
      </c>
      <c r="K550" s="4">
        <f t="shared" si="317"/>
        <v>64.363847163496857</v>
      </c>
      <c r="L550" s="4">
        <f t="shared" si="318"/>
        <v>0.74623192188156517</v>
      </c>
      <c r="M550" s="4">
        <f t="shared" si="321"/>
        <v>62.540493830139937</v>
      </c>
      <c r="N550">
        <f t="shared" si="322"/>
        <v>11.158899029202967</v>
      </c>
      <c r="P550">
        <f>VLOOKUP(Lake!B550,'TRI Daily 2021-5'!S$757:T$1121,2)</f>
        <v>56.5</v>
      </c>
      <c r="Q550">
        <f>VLOOKUP(Lake!B550,'TRI Daily 2021-5'!U$757:V$1121,2)</f>
        <v>56.178571428571431</v>
      </c>
      <c r="R550">
        <f t="shared" si="310"/>
        <v>62.16357142857143</v>
      </c>
      <c r="S550">
        <f t="shared" si="311"/>
        <v>1.7860413265306083</v>
      </c>
      <c r="T550">
        <f>VLOOKUP(Lake!B550,'TRI Daily 2021-5'!W$757:X$1121,2)</f>
        <v>57.285714285714285</v>
      </c>
      <c r="U550">
        <f t="shared" si="312"/>
        <v>63.425714285714285</v>
      </c>
      <c r="V550">
        <f t="shared" si="313"/>
        <v>5.518367346938842E-3</v>
      </c>
    </row>
    <row r="551" spans="1:22" x14ac:dyDescent="0.45">
      <c r="A551" s="8">
        <v>45224.729166666664</v>
      </c>
      <c r="B551" s="2">
        <f t="shared" si="316"/>
        <v>298</v>
      </c>
      <c r="C551">
        <v>64.599999999999994</v>
      </c>
      <c r="D551">
        <v>59.2</v>
      </c>
      <c r="K551" s="4">
        <f t="shared" si="317"/>
        <v>64.05063092181264</v>
      </c>
      <c r="L551" s="4">
        <f t="shared" si="318"/>
        <v>0.30180638406842297</v>
      </c>
      <c r="M551" s="4">
        <f t="shared" si="321"/>
        <v>62.276673435872276</v>
      </c>
      <c r="N551">
        <f t="shared" si="322"/>
        <v>9.4659194310020975</v>
      </c>
      <c r="P551">
        <f>VLOOKUP(Lake!B551,'TRI Daily 2021-5'!S$757:T$1121,2)</f>
        <v>58</v>
      </c>
      <c r="Q551">
        <f>VLOOKUP(Lake!B551,'TRI Daily 2021-5'!U$757:V$1121,2)</f>
        <v>56.5</v>
      </c>
      <c r="R551">
        <f t="shared" si="310"/>
        <v>62.484999999999999</v>
      </c>
      <c r="S551">
        <f t="shared" si="311"/>
        <v>4.473224999999978</v>
      </c>
      <c r="T551">
        <f>VLOOKUP(Lake!B551,'TRI Daily 2021-5'!W$757:X$1121,2)</f>
        <v>56.69047619047619</v>
      </c>
      <c r="U551">
        <f t="shared" si="312"/>
        <v>62.83047619047619</v>
      </c>
      <c r="V551">
        <f t="shared" si="313"/>
        <v>3.1312145124716357</v>
      </c>
    </row>
    <row r="552" spans="1:22" x14ac:dyDescent="0.45">
      <c r="A552" s="8">
        <v>45225.75</v>
      </c>
      <c r="B552" s="2">
        <f t="shared" si="316"/>
        <v>299</v>
      </c>
      <c r="C552">
        <v>61</v>
      </c>
      <c r="D552">
        <v>59.2</v>
      </c>
      <c r="K552" s="4">
        <f t="shared" si="317"/>
        <v>63.737340412777229</v>
      </c>
      <c r="L552" s="4">
        <f t="shared" si="318"/>
        <v>7.49303253542341</v>
      </c>
      <c r="M552" s="4">
        <f t="shared" si="321"/>
        <v>62.012445103554512</v>
      </c>
      <c r="N552">
        <f t="shared" si="322"/>
        <v>7.9098474605077342</v>
      </c>
      <c r="P552">
        <f>VLOOKUP(Lake!B552,'TRI Daily 2021-5'!S$757:T$1121,2)</f>
        <v>60.5</v>
      </c>
      <c r="Q552">
        <f>VLOOKUP(Lake!B552,'TRI Daily 2021-5'!U$757:V$1121,2)</f>
        <v>56.142857142857146</v>
      </c>
      <c r="R552">
        <f t="shared" ref="R552:R615" si="323">Q552+$R$289</f>
        <v>62.127857142857145</v>
      </c>
      <c r="S552">
        <f t="shared" ref="S552:S615" si="324">(R552-C552)^2</f>
        <v>1.2720617346938832</v>
      </c>
      <c r="T552">
        <f>VLOOKUP(Lake!B552,'TRI Daily 2021-5'!W$757:X$1121,2)</f>
        <v>56.357142857142854</v>
      </c>
      <c r="U552">
        <f t="shared" ref="U552:U615" si="325">T552+$V$289</f>
        <v>62.497142857142855</v>
      </c>
      <c r="V552">
        <f t="shared" ref="V552:V615" si="326">(U552-C552)^2</f>
        <v>2.2414367346938699</v>
      </c>
    </row>
    <row r="553" spans="1:22" x14ac:dyDescent="0.45">
      <c r="A553" s="8">
        <v>45232.625</v>
      </c>
      <c r="B553" s="2">
        <f t="shared" ref="B553:B563" si="327">_xlfn.DAYS(A553,A$4)-730-365-365-365-365-366-365-365</f>
        <v>306</v>
      </c>
      <c r="C553">
        <v>59.2</v>
      </c>
      <c r="D553">
        <v>57.2</v>
      </c>
      <c r="K553" s="4">
        <f t="shared" si="317"/>
        <v>61.550021323740651</v>
      </c>
      <c r="L553" s="4">
        <f t="shared" si="318"/>
        <v>5.5226002220357495</v>
      </c>
      <c r="M553" s="4">
        <f t="shared" si="321"/>
        <v>60.158010801840405</v>
      </c>
      <c r="N553">
        <f t="shared" si="322"/>
        <v>8.7498279038044977</v>
      </c>
      <c r="P553">
        <f>VLOOKUP(Lake!B553,'TRI Daily 2021-5'!S$757:T$1121,2)</f>
        <v>38</v>
      </c>
      <c r="Q553">
        <f>VLOOKUP(Lake!B553,'TRI Daily 2021-5'!U$757:V$1121,2)</f>
        <v>54.928571428571431</v>
      </c>
      <c r="R553">
        <f t="shared" si="323"/>
        <v>60.91357142857143</v>
      </c>
      <c r="S553">
        <f t="shared" si="324"/>
        <v>2.9363270408163218</v>
      </c>
      <c r="T553">
        <f>VLOOKUP(Lake!B553,'TRI Daily 2021-5'!W$757:X$1121,2)</f>
        <v>55.38095238095238</v>
      </c>
      <c r="U553">
        <f t="shared" si="325"/>
        <v>61.52095238095238</v>
      </c>
      <c r="V553">
        <f t="shared" si="326"/>
        <v>5.3868199546485096</v>
      </c>
    </row>
    <row r="554" spans="1:22" x14ac:dyDescent="0.45">
      <c r="A554" s="8">
        <v>45234.458333333336</v>
      </c>
      <c r="B554" s="2">
        <f t="shared" si="327"/>
        <v>308</v>
      </c>
      <c r="C554">
        <v>56.7</v>
      </c>
      <c r="D554">
        <v>56.2</v>
      </c>
      <c r="K554" s="4">
        <f t="shared" ref="K554:K556" si="328">IF(B554&gt;0,$Q$3+$Q$4*SIN((B554-$Q$5)/365*2*PI()),0)</f>
        <v>60.929687015819738</v>
      </c>
      <c r="L554" s="4">
        <f t="shared" ref="L554:L556" si="329">(C554-K554)^2</f>
        <v>17.890252251794056</v>
      </c>
      <c r="M554" s="4">
        <f t="shared" si="321"/>
        <v>59.628973326637606</v>
      </c>
      <c r="N554">
        <f t="shared" si="322"/>
        <v>11.757858074792152</v>
      </c>
      <c r="P554">
        <f>VLOOKUP(Lake!B554,'TRI Daily 2021-5'!S$757:T$1121,2)</f>
        <v>47</v>
      </c>
      <c r="Q554">
        <f>VLOOKUP(Lake!B554,'TRI Daily 2021-5'!U$757:V$1121,2)</f>
        <v>53.535714285714285</v>
      </c>
      <c r="R554">
        <f t="shared" si="323"/>
        <v>59.520714285714284</v>
      </c>
      <c r="S554">
        <f t="shared" si="324"/>
        <v>7.9564290816326277</v>
      </c>
      <c r="T554">
        <f>VLOOKUP(Lake!B554,'TRI Daily 2021-5'!W$757:X$1121,2)</f>
        <v>53.61904761904762</v>
      </c>
      <c r="U554">
        <f t="shared" si="325"/>
        <v>59.759047619047621</v>
      </c>
      <c r="V554">
        <f t="shared" si="326"/>
        <v>9.3577723356009006</v>
      </c>
    </row>
    <row r="555" spans="1:22" x14ac:dyDescent="0.45">
      <c r="A555" s="8">
        <v>45246.729166666664</v>
      </c>
      <c r="B555" s="2">
        <f t="shared" si="327"/>
        <v>320</v>
      </c>
      <c r="C555">
        <v>57.8</v>
      </c>
      <c r="D555">
        <v>54.5</v>
      </c>
      <c r="K555" s="4">
        <f t="shared" si="328"/>
        <v>57.304522955568963</v>
      </c>
      <c r="L555" s="4">
        <f t="shared" si="329"/>
        <v>0.24549750155811298</v>
      </c>
      <c r="M555" s="4">
        <f t="shared" si="321"/>
        <v>56.508162393465426</v>
      </c>
      <c r="N555">
        <f t="shared" si="322"/>
        <v>4.0327161985287887</v>
      </c>
      <c r="P555">
        <f>VLOOKUP(Lake!B555,'TRI Daily 2021-5'!S$757:T$1121,2)</f>
        <v>51.5</v>
      </c>
      <c r="Q555">
        <f>VLOOKUP(Lake!B555,'TRI Daily 2021-5'!U$757:V$1121,2)</f>
        <v>53.035714285714285</v>
      </c>
      <c r="R555">
        <f t="shared" si="323"/>
        <v>59.020714285714284</v>
      </c>
      <c r="S555">
        <f t="shared" si="324"/>
        <v>1.4901433673469417</v>
      </c>
      <c r="T555">
        <f>VLOOKUP(Lake!B555,'TRI Daily 2021-5'!W$757:X$1121,2)</f>
        <v>53.30952380952381</v>
      </c>
      <c r="U555">
        <f t="shared" si="325"/>
        <v>59.449523809523811</v>
      </c>
      <c r="V555">
        <f t="shared" si="326"/>
        <v>2.7209287981859545</v>
      </c>
    </row>
    <row r="556" spans="1:22" x14ac:dyDescent="0.45">
      <c r="A556" s="8">
        <v>45247.6875</v>
      </c>
      <c r="B556" s="2">
        <f t="shared" si="327"/>
        <v>321</v>
      </c>
      <c r="C556">
        <v>56.6</v>
      </c>
      <c r="D556">
        <v>54.9</v>
      </c>
      <c r="K556" s="4">
        <f t="shared" si="328"/>
        <v>57.01283358190458</v>
      </c>
      <c r="L556" s="4">
        <f t="shared" si="329"/>
        <v>0.17043156634816453</v>
      </c>
      <c r="M556" s="4">
        <f t="shared" si="321"/>
        <v>56.254735696638093</v>
      </c>
      <c r="N556">
        <f t="shared" si="322"/>
        <v>1.8353088077455033</v>
      </c>
      <c r="P556">
        <f>VLOOKUP(Lake!B556,'TRI Daily 2021-5'!S$757:T$1121,2)</f>
        <v>58.5</v>
      </c>
      <c r="Q556">
        <f>VLOOKUP(Lake!B556,'TRI Daily 2021-5'!U$757:V$1121,2)</f>
        <v>54</v>
      </c>
      <c r="R556">
        <f t="shared" si="323"/>
        <v>59.984999999999999</v>
      </c>
      <c r="S556">
        <f t="shared" si="324"/>
        <v>11.458224999999986</v>
      </c>
      <c r="T556">
        <f>VLOOKUP(Lake!B556,'TRI Daily 2021-5'!W$757:X$1121,2)</f>
        <v>53.023809523809526</v>
      </c>
      <c r="U556">
        <f t="shared" si="325"/>
        <v>59.163809523809526</v>
      </c>
      <c r="V556">
        <f t="shared" si="326"/>
        <v>6.5731192743764213</v>
      </c>
    </row>
    <row r="557" spans="1:22" x14ac:dyDescent="0.45">
      <c r="A557" s="8">
        <v>45260.458333333336</v>
      </c>
      <c r="B557" s="2">
        <f t="shared" si="327"/>
        <v>334</v>
      </c>
      <c r="C557">
        <v>52.7</v>
      </c>
      <c r="D557">
        <v>51.7</v>
      </c>
      <c r="K557" s="4">
        <f t="shared" ref="K557:K559" si="330">IF(B557&gt;0,$Q$3+$Q$4*SIN((B557-$Q$5)/365*2*PI()),0)</f>
        <v>53.434462486556349</v>
      </c>
      <c r="L557" s="4">
        <f t="shared" ref="L557:L559" si="331">(C557-K557)^2</f>
        <v>0.53943514415853078</v>
      </c>
      <c r="M557" s="4">
        <f t="shared" si="321"/>
        <v>53.112161743025169</v>
      </c>
      <c r="N557">
        <f t="shared" si="322"/>
        <v>1.9942007884638751</v>
      </c>
      <c r="P557">
        <f>VLOOKUP(Lake!B557,'TRI Daily 2021-5'!S$757:T$1121,2)</f>
        <v>40</v>
      </c>
      <c r="Q557">
        <f>VLOOKUP(Lake!B557,'TRI Daily 2021-5'!U$757:V$1121,2)</f>
        <v>44.392857142857146</v>
      </c>
      <c r="R557">
        <f t="shared" si="323"/>
        <v>50.377857142857145</v>
      </c>
      <c r="S557">
        <f t="shared" si="324"/>
        <v>5.3923474489795939</v>
      </c>
      <c r="T557">
        <f>VLOOKUP(Lake!B557,'TRI Daily 2021-5'!W$757:X$1121,2)</f>
        <v>46.547619047619051</v>
      </c>
      <c r="U557">
        <f t="shared" si="325"/>
        <v>52.687619047619052</v>
      </c>
      <c r="V557">
        <f t="shared" si="326"/>
        <v>1.5328798185938294E-4</v>
      </c>
    </row>
    <row r="558" spans="1:22" x14ac:dyDescent="0.45">
      <c r="A558" s="8">
        <v>45262.333333333336</v>
      </c>
      <c r="B558" s="2">
        <f t="shared" si="327"/>
        <v>336</v>
      </c>
      <c r="C558">
        <v>50.9</v>
      </c>
      <c r="D558">
        <v>51.1</v>
      </c>
      <c r="K558" s="4">
        <f t="shared" si="330"/>
        <v>52.925664652437895</v>
      </c>
      <c r="L558" s="4">
        <f t="shared" si="331"/>
        <v>4.1033172841363443</v>
      </c>
      <c r="M558" s="4">
        <f t="shared" si="321"/>
        <v>52.659461927511408</v>
      </c>
      <c r="N558">
        <f t="shared" si="322"/>
        <v>2.4319215033575929</v>
      </c>
      <c r="P558">
        <f>VLOOKUP(Lake!B558,'TRI Daily 2021-5'!S$757:T$1121,2)</f>
        <v>53.5</v>
      </c>
      <c r="Q558">
        <f>VLOOKUP(Lake!B558,'TRI Daily 2021-5'!U$757:V$1121,2)</f>
        <v>43.928571428571431</v>
      </c>
      <c r="R558">
        <f t="shared" si="323"/>
        <v>49.91357142857143</v>
      </c>
      <c r="S558">
        <f t="shared" si="324"/>
        <v>0.9730413265306066</v>
      </c>
      <c r="T558">
        <f>VLOOKUP(Lake!B558,'TRI Daily 2021-5'!W$757:X$1121,2)</f>
        <v>46.214285714285715</v>
      </c>
      <c r="U558">
        <f t="shared" si="325"/>
        <v>52.354285714285716</v>
      </c>
      <c r="V558">
        <f t="shared" si="326"/>
        <v>2.1149469387755189</v>
      </c>
    </row>
    <row r="559" spans="1:22" x14ac:dyDescent="0.45">
      <c r="A559" s="8">
        <v>45264.416666666664</v>
      </c>
      <c r="B559" s="2">
        <f t="shared" si="327"/>
        <v>338</v>
      </c>
      <c r="C559">
        <v>52</v>
      </c>
      <c r="D559">
        <v>51.8</v>
      </c>
      <c r="K559" s="4">
        <f t="shared" si="330"/>
        <v>52.429755064485775</v>
      </c>
      <c r="L559" s="4">
        <f t="shared" si="331"/>
        <v>0.18468941545117268</v>
      </c>
      <c r="M559" s="4">
        <f t="shared" si="321"/>
        <v>52.216528785530031</v>
      </c>
      <c r="N559">
        <f t="shared" si="322"/>
        <v>0.17349622917512461</v>
      </c>
      <c r="P559">
        <f>VLOOKUP(Lake!B559,'TRI Daily 2021-5'!S$757:T$1121,2)</f>
        <v>44</v>
      </c>
      <c r="Q559">
        <f>VLOOKUP(Lake!B559,'TRI Daily 2021-5'!U$757:V$1121,2)</f>
        <v>44.107142857142854</v>
      </c>
      <c r="R559">
        <f t="shared" si="323"/>
        <v>50.092142857142854</v>
      </c>
      <c r="S559">
        <f t="shared" si="324"/>
        <v>3.6399188775510343</v>
      </c>
      <c r="T559">
        <f>VLOOKUP(Lake!B559,'TRI Daily 2021-5'!W$757:X$1121,2)</f>
        <v>46.11904761904762</v>
      </c>
      <c r="U559">
        <f t="shared" si="325"/>
        <v>52.259047619047621</v>
      </c>
      <c r="V559">
        <f t="shared" si="326"/>
        <v>6.7105668934241358E-2</v>
      </c>
    </row>
    <row r="560" spans="1:22" x14ac:dyDescent="0.45">
      <c r="A560" s="8">
        <v>45268.416666666664</v>
      </c>
      <c r="B560" s="2">
        <f t="shared" si="327"/>
        <v>342</v>
      </c>
      <c r="C560">
        <v>50.4</v>
      </c>
      <c r="D560">
        <v>49.9</v>
      </c>
      <c r="K560" s="4">
        <f t="shared" ref="K560:K561" si="332">IF(B560&gt;0,$Q$3+$Q$4*SIN((B560-$Q$5)/365*2*PI()),0)</f>
        <v>51.47893566058822</v>
      </c>
      <c r="L560" s="4">
        <f t="shared" ref="L560:L574" si="333">(C560-K560)^2</f>
        <v>1.1641021596889427</v>
      </c>
      <c r="M560" s="4">
        <f t="shared" si="321"/>
        <v>51.362050179349581</v>
      </c>
      <c r="N560">
        <f t="shared" si="322"/>
        <v>2.1375907269361445</v>
      </c>
      <c r="P560">
        <f>VLOOKUP(Lake!B560,'TRI Daily 2021-5'!S$757:T$1121,2)</f>
        <v>43.5</v>
      </c>
      <c r="Q560">
        <f>VLOOKUP(Lake!B560,'TRI Daily 2021-5'!U$757:V$1121,2)</f>
        <v>41.75</v>
      </c>
      <c r="R560">
        <f t="shared" si="323"/>
        <v>47.734999999999999</v>
      </c>
      <c r="S560">
        <f t="shared" si="324"/>
        <v>7.1022249999999953</v>
      </c>
      <c r="T560">
        <f>VLOOKUP(Lake!B560,'TRI Daily 2021-5'!W$757:X$1121,2)</f>
        <v>43.666666666666664</v>
      </c>
      <c r="U560">
        <f t="shared" si="325"/>
        <v>49.806666666666665</v>
      </c>
      <c r="V560">
        <f t="shared" si="326"/>
        <v>0.35204444444444488</v>
      </c>
    </row>
    <row r="561" spans="1:22" x14ac:dyDescent="0.45">
      <c r="A561" s="8">
        <v>45274.6875</v>
      </c>
      <c r="B561" s="2">
        <f t="shared" si="327"/>
        <v>348</v>
      </c>
      <c r="C561">
        <v>51.3</v>
      </c>
      <c r="D561">
        <v>48.4</v>
      </c>
      <c r="K561" s="4">
        <f t="shared" si="332"/>
        <v>50.163529010231457</v>
      </c>
      <c r="L561" s="4">
        <f t="shared" si="333"/>
        <v>1.2915663105854851</v>
      </c>
      <c r="M561" s="4">
        <f t="shared" si="321"/>
        <v>50.166297335726</v>
      </c>
      <c r="N561">
        <f t="shared" si="322"/>
        <v>3.1198062781927711</v>
      </c>
      <c r="P561">
        <f>VLOOKUP(Lake!B561,'TRI Daily 2021-5'!S$757:T$1121,2)</f>
        <v>39</v>
      </c>
      <c r="Q561">
        <f>VLOOKUP(Lake!B561,'TRI Daily 2021-5'!U$757:V$1121,2)</f>
        <v>42.678571428571431</v>
      </c>
      <c r="R561">
        <f t="shared" si="323"/>
        <v>48.66357142857143</v>
      </c>
      <c r="S561">
        <f t="shared" si="324"/>
        <v>6.9507556122448753</v>
      </c>
      <c r="T561">
        <f>VLOOKUP(Lake!B561,'TRI Daily 2021-5'!W$757:X$1121,2)</f>
        <v>41.61904761904762</v>
      </c>
      <c r="U561">
        <f t="shared" si="325"/>
        <v>47.759047619047621</v>
      </c>
      <c r="V561">
        <f t="shared" si="326"/>
        <v>12.538343764172302</v>
      </c>
    </row>
    <row r="562" spans="1:22" x14ac:dyDescent="0.45">
      <c r="A562" s="8">
        <v>45276.5</v>
      </c>
      <c r="B562" s="2">
        <f t="shared" si="327"/>
        <v>350</v>
      </c>
      <c r="C562">
        <v>49.3</v>
      </c>
      <c r="D562">
        <v>48.8</v>
      </c>
      <c r="K562" s="4">
        <f>IF(B562&gt;0,$Q$3+$Q$4*SIN((B562-$Q$5)/365*2*PI()),0)</f>
        <v>49.75670936745076</v>
      </c>
      <c r="L562" s="4">
        <f t="shared" si="333"/>
        <v>0.20858344631727621</v>
      </c>
      <c r="M562" s="4">
        <f t="shared" si="321"/>
        <v>49.79254060864892</v>
      </c>
      <c r="N562">
        <f t="shared" si="322"/>
        <v>0.98513685981717503</v>
      </c>
      <c r="P562">
        <f>VLOOKUP(Lake!B562,'TRI Daily 2021-5'!S$757:T$1121,2)</f>
        <v>42.5</v>
      </c>
      <c r="Q562">
        <f>VLOOKUP(Lake!B562,'TRI Daily 2021-5'!U$757:V$1121,2)</f>
        <v>41.642857142857146</v>
      </c>
      <c r="R562">
        <f t="shared" si="323"/>
        <v>47.627857142857145</v>
      </c>
      <c r="S562">
        <f t="shared" si="324"/>
        <v>2.7960617346938599</v>
      </c>
      <c r="T562">
        <f>VLOOKUP(Lake!B562,'TRI Daily 2021-5'!W$757:X$1121,2)</f>
        <v>41.166666666666664</v>
      </c>
      <c r="U562">
        <f t="shared" si="325"/>
        <v>47.306666666666665</v>
      </c>
      <c r="V562">
        <f t="shared" si="326"/>
        <v>3.9733777777777735</v>
      </c>
    </row>
    <row r="563" spans="1:22" x14ac:dyDescent="0.45">
      <c r="A563" s="8">
        <v>45279.416666666664</v>
      </c>
      <c r="B563" s="2">
        <f t="shared" si="327"/>
        <v>353</v>
      </c>
      <c r="C563">
        <v>48.4</v>
      </c>
      <c r="D563">
        <v>48.4</v>
      </c>
      <c r="K563" s="4">
        <f>IF(B563&gt;0,$Q$3+$Q$4*SIN((B563-$Q$5)/365*2*PI()),0)</f>
        <v>49.177832863741791</v>
      </c>
      <c r="L563" s="4">
        <f t="shared" si="333"/>
        <v>0.6050239639167585</v>
      </c>
      <c r="M563" s="4">
        <f t="shared" si="321"/>
        <v>49.256723216473581</v>
      </c>
      <c r="N563">
        <f t="shared" si="322"/>
        <v>0.73397466964484126</v>
      </c>
      <c r="P563">
        <f>VLOOKUP(Lake!B563,'TRI Daily 2021-5'!S$757:T$1121,2)</f>
        <v>28.5</v>
      </c>
      <c r="Q563">
        <f>VLOOKUP(Lake!B563,'TRI Daily 2021-5'!U$757:V$1121,2)</f>
        <v>40.321428571428569</v>
      </c>
      <c r="R563">
        <f t="shared" si="323"/>
        <v>46.306428571428569</v>
      </c>
      <c r="S563">
        <f t="shared" si="324"/>
        <v>4.3830413265306172</v>
      </c>
      <c r="T563">
        <f>VLOOKUP(Lake!B563,'TRI Daily 2021-5'!W$757:X$1121,2)</f>
        <v>41.523809523809526</v>
      </c>
      <c r="U563">
        <f t="shared" si="325"/>
        <v>47.663809523809526</v>
      </c>
      <c r="V563">
        <f t="shared" si="326"/>
        <v>0.54197641723355472</v>
      </c>
    </row>
    <row r="564" spans="1:22" x14ac:dyDescent="0.45">
      <c r="A564" s="8">
        <v>45294.489583333336</v>
      </c>
      <c r="B564" s="2">
        <f>_xlfn.DAYS(A564,A$4)-730-365-365-365-365-366-365-365-365</f>
        <v>3</v>
      </c>
      <c r="C564">
        <v>46.3</v>
      </c>
      <c r="D564">
        <v>45.9</v>
      </c>
      <c r="K564" s="4">
        <f>IF(B564&gt;0,$Q$3+$Q$4*SIN((B564-$Q$5)/365*2*PI()),0)</f>
        <v>46.895424283789836</v>
      </c>
      <c r="L564" s="4">
        <f t="shared" si="333"/>
        <v>0.35453007772664291</v>
      </c>
      <c r="M564" s="4">
        <f>$AJ$3+$AJ$4*SIN((B564-$AJ$5)/365*2*PI())</f>
        <v>47.068917811762759</v>
      </c>
      <c r="N564">
        <f>IF(B564&gt;0,(D564-M564)^2,0)</f>
        <v>1.3663688506562406</v>
      </c>
      <c r="P564">
        <f>VLOOKUP(Lake!B564,'TRI Daily 2021-5'!S$1122:T$1487,2)</f>
        <v>31</v>
      </c>
      <c r="Q564">
        <f>VLOOKUP(Lake!B564,'TRI Daily 2021-5'!U$1122:V$1487,2)</f>
        <v>41.857142857142854</v>
      </c>
      <c r="R564">
        <f t="shared" si="323"/>
        <v>47.842142857142854</v>
      </c>
      <c r="S564">
        <f t="shared" si="324"/>
        <v>2.3782045918367323</v>
      </c>
      <c r="T564">
        <f>VLOOKUP(Lake!B564,'TRI Daily 2021-5'!W$1122:X$1487,2)</f>
        <v>41.023809523809526</v>
      </c>
      <c r="U564">
        <f t="shared" si="325"/>
        <v>47.163809523809526</v>
      </c>
      <c r="V564">
        <f t="shared" si="326"/>
        <v>0.74616689342404507</v>
      </c>
    </row>
    <row r="565" spans="1:22" x14ac:dyDescent="0.45">
      <c r="A565" s="8">
        <v>45299.458333333336</v>
      </c>
      <c r="B565" s="2">
        <f t="shared" ref="B565:B628" si="334">_xlfn.DAYS(A565,A$4)-730-365-365-365-365-366-365-365-365</f>
        <v>8</v>
      </c>
      <c r="C565">
        <v>45.9</v>
      </c>
      <c r="D565">
        <v>45.5</v>
      </c>
      <c r="K565" s="4">
        <f t="shared" ref="K565:K570" si="335">IF(B565&gt;0,$Q$3+$Q$4*SIN((B565-$Q$5)/365*2*PI()),0)</f>
        <v>46.378295082718353</v>
      </c>
      <c r="L565" s="4">
        <f t="shared" si="333"/>
        <v>0.22876618615255717</v>
      </c>
      <c r="M565" s="4">
        <f t="shared" ref="M565:M570" si="336">$AJ$3+$AJ$4*SIN((B565-$AJ$5)/365*2*PI())</f>
        <v>46.537956942402445</v>
      </c>
      <c r="N565">
        <f t="shared" ref="N565:N570" si="337">IF(B565&gt;0,(D565-M565)^2,0)</f>
        <v>1.0773546142814332</v>
      </c>
      <c r="P565">
        <f>VLOOKUP(Lake!B565,'TRI Daily 2021-5'!S$1122:T$1487,2)</f>
        <v>39.5</v>
      </c>
      <c r="Q565">
        <f>VLOOKUP(Lake!B565,'TRI Daily 2021-5'!U$1122:V$1487,2)</f>
        <v>39.25</v>
      </c>
      <c r="R565">
        <f t="shared" si="323"/>
        <v>45.234999999999999</v>
      </c>
      <c r="S565">
        <f t="shared" si="324"/>
        <v>0.44222499999999887</v>
      </c>
      <c r="T565">
        <f>VLOOKUP(Lake!B565,'TRI Daily 2021-5'!W$1122:X$1487,2)</f>
        <v>39.571428571428569</v>
      </c>
      <c r="U565">
        <f t="shared" si="325"/>
        <v>45.71142857142857</v>
      </c>
      <c r="V565">
        <f t="shared" si="326"/>
        <v>3.5559183673469406E-2</v>
      </c>
    </row>
    <row r="566" spans="1:22" x14ac:dyDescent="0.45">
      <c r="A566" s="8">
        <v>45302.458333333336</v>
      </c>
      <c r="B566" s="2">
        <f t="shared" si="334"/>
        <v>11</v>
      </c>
      <c r="C566">
        <v>46.1</v>
      </c>
      <c r="D566">
        <v>45.2</v>
      </c>
      <c r="K566" s="4">
        <f t="shared" si="335"/>
        <v>46.129724393558121</v>
      </c>
      <c r="L566" s="4">
        <f t="shared" si="333"/>
        <v>8.8353957239796347E-4</v>
      </c>
      <c r="M566" s="4">
        <f t="shared" si="336"/>
        <v>46.270200424342775</v>
      </c>
      <c r="N566">
        <f t="shared" si="337"/>
        <v>1.1453289482634499</v>
      </c>
      <c r="P566">
        <f>VLOOKUP(Lake!B566,'TRI Daily 2021-5'!S$1122:T$1487,2)</f>
        <v>36</v>
      </c>
      <c r="Q566">
        <f>VLOOKUP(Lake!B566,'TRI Daily 2021-5'!U$1122:V$1487,2)</f>
        <v>37.142857142857146</v>
      </c>
      <c r="R566">
        <f t="shared" si="323"/>
        <v>43.127857142857145</v>
      </c>
      <c r="S566">
        <f t="shared" si="324"/>
        <v>8.8336331632653007</v>
      </c>
      <c r="T566">
        <f>VLOOKUP(Lake!B566,'TRI Daily 2021-5'!W$1122:X$1487,2)</f>
        <v>40.30952380952381</v>
      </c>
      <c r="U566">
        <f t="shared" si="325"/>
        <v>46.449523809523811</v>
      </c>
      <c r="V566">
        <f t="shared" si="326"/>
        <v>0.12216689342403615</v>
      </c>
    </row>
    <row r="567" spans="1:22" x14ac:dyDescent="0.45">
      <c r="A567" s="8">
        <v>45304.375</v>
      </c>
      <c r="B567" s="2">
        <f t="shared" si="334"/>
        <v>13</v>
      </c>
      <c r="C567">
        <v>44.5</v>
      </c>
      <c r="D567">
        <v>44.5</v>
      </c>
      <c r="K567" s="4">
        <f t="shared" si="335"/>
        <v>45.990150089536193</v>
      </c>
      <c r="L567" s="4">
        <f t="shared" si="333"/>
        <v>2.2205472893447253</v>
      </c>
      <c r="M567" s="4">
        <f t="shared" si="336"/>
        <v>46.11332761500384</v>
      </c>
      <c r="N567">
        <f t="shared" si="337"/>
        <v>2.6028259933339779</v>
      </c>
      <c r="P567">
        <f>VLOOKUP(Lake!B567,'TRI Daily 2021-5'!S$1122:T$1487,2)</f>
        <v>36.5</v>
      </c>
      <c r="Q567">
        <f>VLOOKUP(Lake!B567,'TRI Daily 2021-5'!U$1122:V$1487,2)</f>
        <v>37.25</v>
      </c>
      <c r="R567">
        <f t="shared" si="323"/>
        <v>43.234999999999999</v>
      </c>
      <c r="S567">
        <f t="shared" si="324"/>
        <v>1.6002250000000013</v>
      </c>
      <c r="T567">
        <f>VLOOKUP(Lake!B567,'TRI Daily 2021-5'!W$1122:X$1487,2)</f>
        <v>39.857142857142854</v>
      </c>
      <c r="U567">
        <f t="shared" si="325"/>
        <v>45.997142857142855</v>
      </c>
      <c r="V567">
        <f t="shared" si="326"/>
        <v>2.2414367346938699</v>
      </c>
    </row>
    <row r="568" spans="1:22" x14ac:dyDescent="0.45">
      <c r="A568" s="8">
        <v>45308.479166666664</v>
      </c>
      <c r="B568" s="2">
        <f t="shared" si="334"/>
        <v>17</v>
      </c>
      <c r="C568">
        <v>43</v>
      </c>
      <c r="D568">
        <v>43</v>
      </c>
      <c r="E568" t="s">
        <v>82</v>
      </c>
      <c r="K568" s="4">
        <f t="shared" si="335"/>
        <v>45.774466510631818</v>
      </c>
      <c r="L568" s="4">
        <f t="shared" si="333"/>
        <v>7.6976644186174958</v>
      </c>
      <c r="M568" s="4">
        <f t="shared" si="336"/>
        <v>45.852322577680312</v>
      </c>
      <c r="N568">
        <f t="shared" si="337"/>
        <v>8.1357440871448574</v>
      </c>
      <c r="P568">
        <f>VLOOKUP(Lake!B568,'TRI Daily 2021-5'!S$1122:T$1487,2)</f>
        <v>13</v>
      </c>
      <c r="Q568">
        <f>VLOOKUP(Lake!B568,'TRI Daily 2021-5'!U$1122:V$1487,2)</f>
        <v>33.821428571428569</v>
      </c>
      <c r="R568">
        <f t="shared" si="323"/>
        <v>39.806428571428569</v>
      </c>
      <c r="S568">
        <f t="shared" si="324"/>
        <v>10.198898469387771</v>
      </c>
      <c r="T568">
        <f>VLOOKUP(Lake!B568,'TRI Daily 2021-5'!W$1122:X$1487,2)</f>
        <v>35.11904761904762</v>
      </c>
      <c r="U568">
        <f t="shared" si="325"/>
        <v>41.259047619047621</v>
      </c>
      <c r="V568">
        <f t="shared" si="326"/>
        <v>3.0309151927437576</v>
      </c>
    </row>
    <row r="569" spans="1:22" x14ac:dyDescent="0.45">
      <c r="A569" s="8">
        <v>45312.4375</v>
      </c>
      <c r="B569" s="2">
        <f t="shared" si="334"/>
        <v>21</v>
      </c>
      <c r="C569">
        <v>41.2</v>
      </c>
      <c r="D569">
        <v>41.9</v>
      </c>
      <c r="E569" t="s">
        <v>84</v>
      </c>
      <c r="K569" s="4">
        <f t="shared" si="335"/>
        <v>45.644212953838881</v>
      </c>
      <c r="L569" s="4">
        <f t="shared" si="333"/>
        <v>19.751028779069287</v>
      </c>
      <c r="M569" s="4">
        <f t="shared" si="336"/>
        <v>45.66263434302855</v>
      </c>
      <c r="N569">
        <f t="shared" si="337"/>
        <v>14.1574171993379</v>
      </c>
      <c r="P569">
        <f>VLOOKUP(Lake!B569,'TRI Daily 2021-5'!S$1122:T$1487,2)</f>
        <v>20</v>
      </c>
      <c r="Q569">
        <f>VLOOKUP(Lake!B569,'TRI Daily 2021-5'!U$1122:V$1487,2)</f>
        <v>29.321428571428573</v>
      </c>
      <c r="R569">
        <f t="shared" si="323"/>
        <v>35.306428571428576</v>
      </c>
      <c r="S569">
        <f t="shared" si="324"/>
        <v>34.734184183673449</v>
      </c>
      <c r="T569">
        <f>VLOOKUP(Lake!B569,'TRI Daily 2021-5'!W$1122:X$1487,2)</f>
        <v>31.357142857142858</v>
      </c>
      <c r="U569">
        <f t="shared" si="325"/>
        <v>37.497142857142855</v>
      </c>
      <c r="V569">
        <f t="shared" si="326"/>
        <v>13.711151020408202</v>
      </c>
    </row>
    <row r="570" spans="1:22" x14ac:dyDescent="0.45">
      <c r="A570" s="8">
        <v>45314.6875</v>
      </c>
      <c r="B570" s="2">
        <f t="shared" si="334"/>
        <v>23</v>
      </c>
      <c r="C570">
        <v>41.2</v>
      </c>
      <c r="D570">
        <v>41.8</v>
      </c>
      <c r="K570" s="4">
        <f t="shared" si="335"/>
        <v>45.611331256017024</v>
      </c>
      <c r="L570" s="4">
        <f t="shared" si="333"/>
        <v>19.459843450312711</v>
      </c>
      <c r="M570" s="4">
        <f t="shared" si="336"/>
        <v>45.594828296811613</v>
      </c>
      <c r="N570">
        <f t="shared" si="337"/>
        <v>14.400721802282151</v>
      </c>
      <c r="P570">
        <f>VLOOKUP(Lake!B570,'TRI Daily 2021-5'!S$1122:T$1487,2)</f>
        <v>39</v>
      </c>
      <c r="Q570">
        <f>VLOOKUP(Lake!B570,'TRI Daily 2021-5'!U$1122:V$1487,2)</f>
        <v>27.928571428571427</v>
      </c>
      <c r="R570">
        <f t="shared" si="323"/>
        <v>33.91357142857143</v>
      </c>
      <c r="S570">
        <f t="shared" si="324"/>
        <v>53.092041326530634</v>
      </c>
      <c r="T570">
        <f>VLOOKUP(Lake!B570,'TRI Daily 2021-5'!W$1122:X$1487,2)</f>
        <v>31.047619047619047</v>
      </c>
      <c r="U570">
        <f t="shared" si="325"/>
        <v>37.187619047619044</v>
      </c>
      <c r="V570">
        <f t="shared" si="326"/>
        <v>16.099200907029527</v>
      </c>
    </row>
    <row r="571" spans="1:22" x14ac:dyDescent="0.45">
      <c r="A571" s="8">
        <v>45317.416666666664</v>
      </c>
      <c r="B571" s="2">
        <f t="shared" si="334"/>
        <v>26</v>
      </c>
      <c r="C571">
        <v>43.2</v>
      </c>
      <c r="D571">
        <v>42.3</v>
      </c>
      <c r="K571" s="4">
        <f>IF(B571&gt;0,$Q$3+$Q$4*SIN((B571-$Q$5)/365*2*PI()),0)</f>
        <v>45.602433620930043</v>
      </c>
      <c r="L571" s="4">
        <f t="shared" si="333"/>
        <v>5.7716873029750237</v>
      </c>
      <c r="M571" s="4">
        <f>$AJ$3+$AJ$4*SIN((B571-$AJ$5)/365*2*PI())</f>
        <v>45.527150339902093</v>
      </c>
      <c r="N571">
        <f>IF(B571&gt;0,(D571-M571)^2,0)</f>
        <v>10.414499316330213</v>
      </c>
      <c r="P571">
        <f>VLOOKUP(Lake!B571,'TRI Daily 2021-5'!S$1122:T$1487,2)</f>
        <v>56</v>
      </c>
      <c r="Q571">
        <f>VLOOKUP(Lake!B571,'TRI Daily 2021-5'!U$1122:V$1487,2)</f>
        <v>32.392857142857146</v>
      </c>
      <c r="R571">
        <f t="shared" si="323"/>
        <v>38.377857142857145</v>
      </c>
      <c r="S571">
        <f t="shared" si="324"/>
        <v>23.25306173469388</v>
      </c>
      <c r="T571">
        <f>VLOOKUP(Lake!B571,'TRI Daily 2021-5'!W$1122:X$1487,2)</f>
        <v>34.642857142857146</v>
      </c>
      <c r="U571">
        <f t="shared" si="325"/>
        <v>40.782857142857146</v>
      </c>
      <c r="V571">
        <f t="shared" si="326"/>
        <v>5.8425795918367314</v>
      </c>
    </row>
    <row r="572" spans="1:22" x14ac:dyDescent="0.45">
      <c r="A572" s="8">
        <v>45317.708333333336</v>
      </c>
      <c r="B572" s="2">
        <f t="shared" si="334"/>
        <v>26</v>
      </c>
      <c r="C572">
        <v>45.2</v>
      </c>
      <c r="D572">
        <v>42.7</v>
      </c>
      <c r="E572" t="s">
        <v>85</v>
      </c>
      <c r="K572" s="4">
        <f t="shared" ref="K572:K573" si="338">IF(B572&gt;0,$Q$3+$Q$4*SIN((B572-$Q$5)/365*2*PI()),0)</f>
        <v>45.602433620930043</v>
      </c>
      <c r="L572" s="4">
        <f t="shared" si="333"/>
        <v>0.16195281925486321</v>
      </c>
      <c r="M572" s="4">
        <f t="shared" ref="M572:M573" si="339">$AJ$3+$AJ$4*SIN((B572-$AJ$5)/365*2*PI())</f>
        <v>45.527150339902093</v>
      </c>
      <c r="N572">
        <f t="shared" ref="N572:N573" si="340">IF(B572&gt;0,(D572-M572)^2,0)</f>
        <v>7.9927790444085032</v>
      </c>
      <c r="P572">
        <f>VLOOKUP(Lake!B572,'TRI Daily 2021-5'!S$1122:T$1487,2)</f>
        <v>56</v>
      </c>
      <c r="Q572">
        <f>VLOOKUP(Lake!B572,'TRI Daily 2021-5'!U$1122:V$1487,2)</f>
        <v>32.392857142857146</v>
      </c>
      <c r="R572">
        <f t="shared" si="323"/>
        <v>38.377857142857145</v>
      </c>
      <c r="S572">
        <f t="shared" si="324"/>
        <v>46.54163316326531</v>
      </c>
      <c r="T572">
        <f>VLOOKUP(Lake!B572,'TRI Daily 2021-5'!W$1122:X$1487,2)</f>
        <v>34.642857142857146</v>
      </c>
      <c r="U572">
        <f t="shared" si="325"/>
        <v>40.782857142857146</v>
      </c>
      <c r="V572">
        <f t="shared" si="326"/>
        <v>19.511151020408157</v>
      </c>
    </row>
    <row r="573" spans="1:22" x14ac:dyDescent="0.45">
      <c r="A573" s="8">
        <v>45330.5</v>
      </c>
      <c r="B573" s="2">
        <f t="shared" si="334"/>
        <v>39</v>
      </c>
      <c r="C573">
        <v>45.7</v>
      </c>
      <c r="D573">
        <v>44.8</v>
      </c>
      <c r="K573" s="4">
        <f t="shared" si="338"/>
        <v>46.122246811209607</v>
      </c>
      <c r="L573" s="4">
        <f t="shared" si="333"/>
        <v>0.17829236957667882</v>
      </c>
      <c r="M573" s="4">
        <f t="shared" si="339"/>
        <v>45.707631458429077</v>
      </c>
      <c r="N573">
        <f t="shared" si="340"/>
        <v>0.82379486433009852</v>
      </c>
      <c r="P573">
        <f>VLOOKUP(Lake!B573,'TRI Daily 2021-5'!S$1122:T$1487,2)</f>
        <v>45</v>
      </c>
      <c r="Q573">
        <f>VLOOKUP(Lake!B573,'TRI Daily 2021-5'!U$1122:V$1487,2)</f>
        <v>44.035714285714285</v>
      </c>
      <c r="R573">
        <f t="shared" si="323"/>
        <v>50.020714285714284</v>
      </c>
      <c r="S573">
        <f t="shared" si="324"/>
        <v>18.668571938775472</v>
      </c>
      <c r="T573">
        <f>VLOOKUP(Lake!B573,'TRI Daily 2021-5'!W$1122:X$1487,2)</f>
        <v>40.785714285714285</v>
      </c>
      <c r="U573">
        <f t="shared" si="325"/>
        <v>46.925714285714285</v>
      </c>
      <c r="V573">
        <f t="shared" si="326"/>
        <v>1.5023755102040737</v>
      </c>
    </row>
    <row r="574" spans="1:22" x14ac:dyDescent="0.45">
      <c r="A574" s="8">
        <v>45333.645833333336</v>
      </c>
      <c r="B574" s="2">
        <f t="shared" si="334"/>
        <v>42</v>
      </c>
      <c r="C574">
        <v>46.6</v>
      </c>
      <c r="D574">
        <v>45.6</v>
      </c>
      <c r="K574" s="4">
        <f t="shared" ref="K574" si="341">IF(B574&gt;0,$Q$3+$Q$4*SIN((B574-$Q$5)/365*2*PI()),0)</f>
        <v>46.369256970896622</v>
      </c>
      <c r="L574" s="4">
        <f t="shared" si="333"/>
        <v>5.3242345479803097E-2</v>
      </c>
      <c r="M574" s="4">
        <f t="shared" ref="M574" si="342">$AJ$3+$AJ$4*SIN((B574-$AJ$5)/365*2*PI())</f>
        <v>45.857982990343466</v>
      </c>
      <c r="N574">
        <f t="shared" ref="N574" si="343">IF(B574&gt;0,(D574-M574)^2,0)</f>
        <v>6.6555223306555986E-2</v>
      </c>
      <c r="P574">
        <f>VLOOKUP(Lake!B574,'TRI Daily 2021-5'!S$1122:T$1487,2)</f>
        <v>53.5</v>
      </c>
      <c r="Q574">
        <f>VLOOKUP(Lake!B574,'TRI Daily 2021-5'!U$1122:V$1487,2)</f>
        <v>43.892857142857146</v>
      </c>
      <c r="R574">
        <f t="shared" si="323"/>
        <v>49.877857142857145</v>
      </c>
      <c r="S574">
        <f t="shared" si="324"/>
        <v>10.7443474489796</v>
      </c>
      <c r="T574">
        <f>VLOOKUP(Lake!B574,'TRI Daily 2021-5'!W$1122:X$1487,2)</f>
        <v>45.071428571428569</v>
      </c>
      <c r="U574">
        <f t="shared" si="325"/>
        <v>51.21142857142857</v>
      </c>
      <c r="V574">
        <f t="shared" si="326"/>
        <v>21.265273469387729</v>
      </c>
    </row>
    <row r="575" spans="1:22" x14ac:dyDescent="0.45">
      <c r="A575" s="8">
        <v>45336.416666666664</v>
      </c>
      <c r="B575" s="2">
        <f t="shared" si="334"/>
        <v>45</v>
      </c>
      <c r="C575">
        <v>46.3</v>
      </c>
      <c r="D575">
        <v>45.5</v>
      </c>
      <c r="K575" s="4">
        <f t="shared" ref="K575:K579" si="344">IF(B575&gt;0,$Q$3+$Q$4*SIN((B575-$Q$5)/365*2*PI()),0)</f>
        <v>46.662743895955956</v>
      </c>
      <c r="L575" s="4">
        <f t="shared" ref="L575:L579" si="345">(C575-K575)^2</f>
        <v>0.13158313405330713</v>
      </c>
      <c r="M575" s="4">
        <f t="shared" ref="M575:M579" si="346">$AJ$3+$AJ$4*SIN((B575-$AJ$5)/365*2*PI())</f>
        <v>46.048442066389342</v>
      </c>
      <c r="N575">
        <f t="shared" ref="N575:N579" si="347">IF(B575&gt;0,(D575-M575)^2,0)</f>
        <v>0.30078870018541104</v>
      </c>
      <c r="P575">
        <f>VLOOKUP(Lake!B575,'TRI Daily 2021-5'!S$1122:T$1487,2)</f>
        <v>41.5</v>
      </c>
      <c r="Q575">
        <f>VLOOKUP(Lake!B575,'TRI Daily 2021-5'!U$1122:V$1487,2)</f>
        <v>45.392857142857146</v>
      </c>
      <c r="R575">
        <f t="shared" si="323"/>
        <v>51.377857142857145</v>
      </c>
      <c r="S575">
        <f t="shared" si="324"/>
        <v>25.784633163265362</v>
      </c>
      <c r="T575">
        <f>VLOOKUP(Lake!B575,'TRI Daily 2021-5'!W$1122:X$1487,2)</f>
        <v>45.833333333333336</v>
      </c>
      <c r="U575">
        <f t="shared" si="325"/>
        <v>51.973333333333336</v>
      </c>
      <c r="V575">
        <f t="shared" si="326"/>
        <v>32.18671111111118</v>
      </c>
    </row>
    <row r="576" spans="1:22" x14ac:dyDescent="0.45">
      <c r="A576" s="8">
        <v>45338.416666666664</v>
      </c>
      <c r="B576" s="2">
        <f t="shared" si="334"/>
        <v>47</v>
      </c>
      <c r="C576">
        <v>45.5</v>
      </c>
      <c r="D576">
        <v>45.5</v>
      </c>
      <c r="K576" s="4">
        <f t="shared" si="344"/>
        <v>46.883840868714898</v>
      </c>
      <c r="L576" s="4">
        <f t="shared" si="345"/>
        <v>1.9150155499256047</v>
      </c>
      <c r="M576" s="4">
        <f t="shared" si="346"/>
        <v>46.197450332470481</v>
      </c>
      <c r="N576">
        <f t="shared" si="347"/>
        <v>0.48643696626318489</v>
      </c>
      <c r="P576">
        <f>VLOOKUP(Lake!B576,'TRI Daily 2021-5'!S$1122:T$1487,2)</f>
        <v>43</v>
      </c>
      <c r="Q576">
        <f>VLOOKUP(Lake!B576,'TRI Daily 2021-5'!U$1122:V$1487,2)</f>
        <v>45.785714285714285</v>
      </c>
      <c r="R576">
        <f t="shared" si="323"/>
        <v>51.770714285714284</v>
      </c>
      <c r="S576">
        <f t="shared" si="324"/>
        <v>39.321857653061201</v>
      </c>
      <c r="T576">
        <f>VLOOKUP(Lake!B576,'TRI Daily 2021-5'!W$1122:X$1487,2)</f>
        <v>44.595238095238095</v>
      </c>
      <c r="U576">
        <f t="shared" si="325"/>
        <v>50.735238095238095</v>
      </c>
      <c r="V576">
        <f t="shared" si="326"/>
        <v>27.407717913832201</v>
      </c>
    </row>
    <row r="577" spans="1:22" x14ac:dyDescent="0.45">
      <c r="A577" s="8">
        <v>45342.5625</v>
      </c>
      <c r="B577" s="2">
        <f t="shared" si="334"/>
        <v>51</v>
      </c>
      <c r="C577">
        <v>50.6</v>
      </c>
      <c r="D577">
        <v>45.9</v>
      </c>
      <c r="K577" s="4">
        <f t="shared" si="344"/>
        <v>47.385896028703982</v>
      </c>
      <c r="L577" s="4">
        <f t="shared" si="345"/>
        <v>10.330464338300843</v>
      </c>
      <c r="M577" s="4">
        <f t="shared" si="346"/>
        <v>46.547545927994989</v>
      </c>
      <c r="N577">
        <f t="shared" si="347"/>
        <v>0.41931572886289309</v>
      </c>
      <c r="P577">
        <f>VLOOKUP(Lake!B577,'TRI Daily 2021-5'!S$1122:T$1487,2)</f>
        <v>40.5</v>
      </c>
      <c r="Q577">
        <f>VLOOKUP(Lake!B577,'TRI Daily 2021-5'!U$1122:V$1487,2)</f>
        <v>43.607142857142854</v>
      </c>
      <c r="R577">
        <f t="shared" si="323"/>
        <v>49.592142857142854</v>
      </c>
      <c r="S577">
        <f t="shared" si="324"/>
        <v>1.0157760204081734</v>
      </c>
      <c r="T577">
        <f>VLOOKUP(Lake!B577,'TRI Daily 2021-5'!W$1122:X$1487,2)</f>
        <v>43.452380952380949</v>
      </c>
      <c r="U577">
        <f t="shared" si="325"/>
        <v>49.59238095238095</v>
      </c>
      <c r="V577">
        <f t="shared" si="326"/>
        <v>1.0152961451247251</v>
      </c>
    </row>
    <row r="578" spans="1:22" x14ac:dyDescent="0.45">
      <c r="A578" s="8">
        <v>45343.416666666664</v>
      </c>
      <c r="B578" s="2">
        <f t="shared" si="334"/>
        <v>52</v>
      </c>
      <c r="C578">
        <v>47</v>
      </c>
      <c r="D578">
        <v>46.1</v>
      </c>
      <c r="K578" s="4">
        <f t="shared" si="344"/>
        <v>47.52366609029788</v>
      </c>
      <c r="L578" s="4">
        <f t="shared" si="345"/>
        <v>0.27422617412786721</v>
      </c>
      <c r="M578" s="4">
        <f t="shared" si="346"/>
        <v>46.645770208366365</v>
      </c>
      <c r="N578">
        <f t="shared" si="347"/>
        <v>0.29786512034026369</v>
      </c>
      <c r="P578">
        <f>VLOOKUP(Lake!B578,'TRI Daily 2021-5'!S$1122:T$1487,2)</f>
        <v>43</v>
      </c>
      <c r="Q578">
        <f>VLOOKUP(Lake!B578,'TRI Daily 2021-5'!U$1122:V$1487,2)</f>
        <v>43.607142857142854</v>
      </c>
      <c r="R578">
        <f t="shared" si="323"/>
        <v>49.592142857142854</v>
      </c>
      <c r="S578">
        <f t="shared" si="324"/>
        <v>6.719204591836716</v>
      </c>
      <c r="T578">
        <f>VLOOKUP(Lake!B578,'TRI Daily 2021-5'!W$1122:X$1487,2)</f>
        <v>43.523809523809526</v>
      </c>
      <c r="U578">
        <f t="shared" si="325"/>
        <v>49.663809523809526</v>
      </c>
      <c r="V578">
        <f t="shared" si="326"/>
        <v>7.0958811791383338</v>
      </c>
    </row>
    <row r="579" spans="1:22" x14ac:dyDescent="0.45">
      <c r="A579" s="8">
        <v>45348.395833333336</v>
      </c>
      <c r="B579" s="2">
        <f t="shared" si="334"/>
        <v>57</v>
      </c>
      <c r="C579">
        <v>46.3</v>
      </c>
      <c r="D579">
        <v>45.9</v>
      </c>
      <c r="K579" s="4">
        <f t="shared" si="344"/>
        <v>48.283995593560121</v>
      </c>
      <c r="L579" s="4">
        <f t="shared" si="345"/>
        <v>3.9362385152659884</v>
      </c>
      <c r="M579" s="4">
        <f t="shared" si="346"/>
        <v>47.199623414523302</v>
      </c>
      <c r="N579">
        <f t="shared" si="347"/>
        <v>1.6890210195772095</v>
      </c>
      <c r="P579">
        <f>VLOOKUP(Lake!B579,'TRI Daily 2021-5'!S$1122:T$1487,2)</f>
        <v>53</v>
      </c>
      <c r="Q579">
        <f>VLOOKUP(Lake!B579,'TRI Daily 2021-5'!U$1122:V$1487,2)</f>
        <v>42.892857142857146</v>
      </c>
      <c r="R579">
        <f t="shared" si="323"/>
        <v>48.877857142857145</v>
      </c>
      <c r="S579">
        <f t="shared" si="324"/>
        <v>6.6453474489796189</v>
      </c>
      <c r="T579">
        <f>VLOOKUP(Lake!B579,'TRI Daily 2021-5'!W$1122:X$1487,2)</f>
        <v>44.523809523809526</v>
      </c>
      <c r="U579">
        <f t="shared" si="325"/>
        <v>50.663809523809526</v>
      </c>
      <c r="V579">
        <f t="shared" si="326"/>
        <v>19.042833560090749</v>
      </c>
    </row>
    <row r="580" spans="1:22" x14ac:dyDescent="0.45">
      <c r="A580" s="8">
        <v>45351.625</v>
      </c>
      <c r="B580" s="2">
        <f t="shared" si="334"/>
        <v>60</v>
      </c>
      <c r="C580">
        <v>48.4</v>
      </c>
      <c r="D580">
        <v>46.6</v>
      </c>
      <c r="K580" s="4">
        <f t="shared" ref="K580:K581" si="348">IF(B580&gt;0,$Q$3+$Q$4*SIN((B580-$Q$5)/365*2*PI()),0)</f>
        <v>48.795729508701434</v>
      </c>
      <c r="L580" s="4">
        <f t="shared" ref="L580:L581" si="349">(C580-K580)^2</f>
        <v>0.1566018440570798</v>
      </c>
      <c r="M580" s="4">
        <f t="shared" ref="M580:M581" si="350">$AJ$3+$AJ$4*SIN((B580-$AJ$5)/365*2*PI())</f>
        <v>47.580917147580166</v>
      </c>
      <c r="N580">
        <f t="shared" ref="N580:N581" si="351">IF(B580&gt;0,(D580-M580)^2,0)</f>
        <v>0.96219845041680685</v>
      </c>
      <c r="P580">
        <f>VLOOKUP(Lake!B580,'TRI Daily 2021-5'!S$1122:T$1487,2)</f>
        <v>35</v>
      </c>
      <c r="Q580">
        <f>VLOOKUP(Lake!B580,'TRI Daily 2021-5'!U$1122:V$1487,2)</f>
        <v>43.821428571428569</v>
      </c>
      <c r="R580">
        <f t="shared" si="323"/>
        <v>49.806428571428569</v>
      </c>
      <c r="S580">
        <f t="shared" si="324"/>
        <v>1.9780413265306089</v>
      </c>
      <c r="T580">
        <f>VLOOKUP(Lake!B580,'TRI Daily 2021-5'!W$1122:X$1487,2)</f>
        <v>45.071428571428569</v>
      </c>
      <c r="U580">
        <f t="shared" si="325"/>
        <v>51.21142857142857</v>
      </c>
      <c r="V580">
        <f t="shared" si="326"/>
        <v>7.9041306122448978</v>
      </c>
    </row>
    <row r="581" spans="1:22" x14ac:dyDescent="0.45">
      <c r="A581" s="8">
        <v>45353.458333333336</v>
      </c>
      <c r="B581" s="2">
        <f t="shared" si="334"/>
        <v>62</v>
      </c>
      <c r="C581">
        <v>46.4</v>
      </c>
      <c r="D581">
        <v>45.9</v>
      </c>
      <c r="K581" s="4">
        <f t="shared" si="348"/>
        <v>49.159200164875351</v>
      </c>
      <c r="L581" s="4">
        <f t="shared" si="349"/>
        <v>7.613185549848172</v>
      </c>
      <c r="M581" s="4">
        <f t="shared" si="350"/>
        <v>47.854909415579108</v>
      </c>
      <c r="N581">
        <f t="shared" si="351"/>
        <v>3.821670823119856</v>
      </c>
      <c r="P581">
        <f>VLOOKUP(Lake!B581,'TRI Daily 2021-5'!S$1122:T$1487,2)</f>
        <v>54</v>
      </c>
      <c r="Q581">
        <f>VLOOKUP(Lake!B581,'TRI Daily 2021-5'!U$1122:V$1487,2)</f>
        <v>44.892857142857146</v>
      </c>
      <c r="R581">
        <f t="shared" si="323"/>
        <v>50.877857142857145</v>
      </c>
      <c r="S581">
        <f t="shared" si="324"/>
        <v>20.051204591836768</v>
      </c>
      <c r="T581">
        <f>VLOOKUP(Lake!B581,'TRI Daily 2021-5'!W$1122:X$1487,2)</f>
        <v>44.976190476190474</v>
      </c>
      <c r="U581">
        <f t="shared" si="325"/>
        <v>51.116190476190475</v>
      </c>
      <c r="V581">
        <f t="shared" si="326"/>
        <v>22.242452607709755</v>
      </c>
    </row>
    <row r="582" spans="1:22" x14ac:dyDescent="0.45">
      <c r="A582" s="8">
        <v>45356.6875</v>
      </c>
      <c r="B582" s="2">
        <f t="shared" si="334"/>
        <v>65</v>
      </c>
      <c r="C582">
        <v>53.5</v>
      </c>
      <c r="D582">
        <v>48.4</v>
      </c>
      <c r="K582" s="4">
        <f t="shared" ref="K582" si="352">IF(B582&gt;0,$Q$3+$Q$4*SIN((B582-$Q$5)/365*2*PI()),0)</f>
        <v>49.736801367739155</v>
      </c>
      <c r="L582" s="4">
        <f t="shared" ref="L582" si="353">(C582-K582)^2</f>
        <v>14.161663945849899</v>
      </c>
      <c r="M582" s="4">
        <f t="shared" ref="M582" si="354">$AJ$3+$AJ$4*SIN((B582-$AJ$5)/365*2*PI())</f>
        <v>48.294780732639275</v>
      </c>
      <c r="N582">
        <f t="shared" ref="N582" si="355">IF(B582&gt;0,(D582-M582)^2,0)</f>
        <v>1.1071094223927463E-2</v>
      </c>
      <c r="P582">
        <f>VLOOKUP(Lake!B582,'TRI Daily 2021-5'!S$1122:T$1487,2)</f>
        <v>60</v>
      </c>
      <c r="Q582">
        <f>VLOOKUP(Lake!B582,'TRI Daily 2021-5'!U$1122:V$1487,2)</f>
        <v>49.357142857142854</v>
      </c>
      <c r="R582">
        <f t="shared" si="323"/>
        <v>55.342142857142854</v>
      </c>
      <c r="S582">
        <f t="shared" si="324"/>
        <v>3.3934903061224357</v>
      </c>
      <c r="T582">
        <f>VLOOKUP(Lake!B582,'TRI Daily 2021-5'!W$1122:X$1487,2)</f>
        <v>46.095238095238095</v>
      </c>
      <c r="U582">
        <f t="shared" si="325"/>
        <v>52.235238095238095</v>
      </c>
      <c r="V582">
        <f t="shared" si="326"/>
        <v>1.5996226757369609</v>
      </c>
    </row>
    <row r="583" spans="1:22" x14ac:dyDescent="0.45">
      <c r="A583" s="8">
        <v>45358.375</v>
      </c>
      <c r="B583" s="2">
        <f t="shared" si="334"/>
        <v>67</v>
      </c>
      <c r="C583">
        <v>51.3</v>
      </c>
      <c r="D583">
        <v>47.9</v>
      </c>
      <c r="K583" s="4">
        <f t="shared" ref="K583:K584" si="356">IF(B583&gt;0,$Q$3+$Q$4*SIN((B583-$Q$5)/365*2*PI()),0)</f>
        <v>50.142800095804688</v>
      </c>
      <c r="L583" s="4">
        <f t="shared" ref="L583:L584" si="357">(C583-K583)^2</f>
        <v>1.3391116182696328</v>
      </c>
      <c r="M583" s="4">
        <f t="shared" ref="M583:M584" si="358">$AJ$3+$AJ$4*SIN((B583-$AJ$5)/365*2*PI())</f>
        <v>48.606776703246354</v>
      </c>
      <c r="N583">
        <f t="shared" ref="N583:N584" si="359">IF(B583&gt;0,(D583-M583)^2,0)</f>
        <v>0.49953330825178616</v>
      </c>
      <c r="P583">
        <f>VLOOKUP(Lake!B583,'TRI Daily 2021-5'!S$1122:T$1487,2)</f>
        <v>57.5</v>
      </c>
      <c r="Q583">
        <f>VLOOKUP(Lake!B583,'TRI Daily 2021-5'!U$1122:V$1487,2)</f>
        <v>50.678571428571431</v>
      </c>
      <c r="R583">
        <f t="shared" si="323"/>
        <v>56.66357142857143</v>
      </c>
      <c r="S583">
        <f t="shared" si="324"/>
        <v>28.767898469387802</v>
      </c>
      <c r="T583">
        <f>VLOOKUP(Lake!B583,'TRI Daily 2021-5'!W$1122:X$1487,2)</f>
        <v>47.404761904761905</v>
      </c>
      <c r="U583">
        <f t="shared" si="325"/>
        <v>53.544761904761906</v>
      </c>
      <c r="V583">
        <f t="shared" si="326"/>
        <v>5.0389560090703114</v>
      </c>
    </row>
    <row r="584" spans="1:22" x14ac:dyDescent="0.45">
      <c r="A584" s="8">
        <v>45363.75</v>
      </c>
      <c r="B584" s="2">
        <f t="shared" si="334"/>
        <v>72</v>
      </c>
      <c r="C584">
        <v>55.4</v>
      </c>
      <c r="D584">
        <v>49.3</v>
      </c>
      <c r="K584" s="4">
        <f t="shared" si="356"/>
        <v>51.227513156590874</v>
      </c>
      <c r="L584" s="4">
        <f t="shared" si="357"/>
        <v>17.409646458422245</v>
      </c>
      <c r="M584" s="4">
        <f t="shared" si="358"/>
        <v>49.449658715182373</v>
      </c>
      <c r="N584">
        <f t="shared" si="359"/>
        <v>2.2397731030039558E-2</v>
      </c>
      <c r="P584">
        <f>VLOOKUP(Lake!B584,'TRI Daily 2021-5'!S$1122:T$1487,2)</f>
        <v>46</v>
      </c>
      <c r="Q584">
        <f>VLOOKUP(Lake!B584,'TRI Daily 2021-5'!U$1122:V$1487,2)</f>
        <v>50.607142857142854</v>
      </c>
      <c r="R584">
        <f t="shared" si="323"/>
        <v>56.592142857142854</v>
      </c>
      <c r="S584">
        <f t="shared" si="324"/>
        <v>1.4212045918367295</v>
      </c>
      <c r="T584">
        <f>VLOOKUP(Lake!B584,'TRI Daily 2021-5'!W$1122:X$1487,2)</f>
        <v>49.80952380952381</v>
      </c>
      <c r="U584">
        <f t="shared" si="325"/>
        <v>55.949523809523811</v>
      </c>
      <c r="V584">
        <f t="shared" si="326"/>
        <v>0.301976417233563</v>
      </c>
    </row>
    <row r="585" spans="1:22" x14ac:dyDescent="0.45">
      <c r="A585" s="8">
        <v>45364.666666666664</v>
      </c>
      <c r="B585" s="2">
        <f t="shared" si="334"/>
        <v>73</v>
      </c>
      <c r="C585">
        <v>55.3</v>
      </c>
      <c r="D585">
        <v>49</v>
      </c>
      <c r="K585" s="4">
        <f>IF(B585&gt;0,$Q$3+$Q$4*SIN((B585-$Q$5)/365*2*PI()),0)</f>
        <v>51.455895154368179</v>
      </c>
      <c r="L585" s="4">
        <f>(C585-K585)^2</f>
        <v>14.777142064210027</v>
      </c>
      <c r="M585" s="4">
        <f>$AJ$3+$AJ$4*SIN((B585-$AJ$5)/365*2*PI())</f>
        <v>49.628619084350376</v>
      </c>
      <c r="N585">
        <f>IF(B585&gt;0,(D585-M585)^2,0)</f>
        <v>0.3951619532095052</v>
      </c>
      <c r="P585">
        <f>VLOOKUP(Lake!B585,'TRI Daily 2021-5'!S$1122:T$1487,2)</f>
        <v>51</v>
      </c>
      <c r="Q585">
        <f>VLOOKUP(Lake!B585,'TRI Daily 2021-5'!U$1122:V$1487,2)</f>
        <v>50.571428571428569</v>
      </c>
      <c r="R585">
        <f t="shared" si="323"/>
        <v>56.556428571428569</v>
      </c>
      <c r="S585">
        <f t="shared" si="324"/>
        <v>1.5786127551020415</v>
      </c>
      <c r="T585">
        <f>VLOOKUP(Lake!B585,'TRI Daily 2021-5'!W$1122:X$1487,2)</f>
        <v>50.19047619047619</v>
      </c>
      <c r="U585">
        <f t="shared" si="325"/>
        <v>56.33047619047619</v>
      </c>
      <c r="V585">
        <f t="shared" si="326"/>
        <v>1.0618811791383276</v>
      </c>
    </row>
    <row r="586" spans="1:22" x14ac:dyDescent="0.45">
      <c r="A586" s="8">
        <v>45366.625</v>
      </c>
      <c r="B586" s="2">
        <f t="shared" si="334"/>
        <v>75</v>
      </c>
      <c r="C586">
        <v>54.3</v>
      </c>
      <c r="D586">
        <v>49.9</v>
      </c>
      <c r="K586" s="4">
        <f>IF(B586&gt;0,$Q$3+$Q$4*SIN((B586-$Q$5)/365*2*PI()),0)</f>
        <v>51.923563865535634</v>
      </c>
      <c r="L586" s="4">
        <f>(C586-K586)^2</f>
        <v>5.6474487011879253</v>
      </c>
      <c r="M586" s="4">
        <f>$AJ$3+$AJ$4*SIN((B586-$AJ$5)/365*2*PI())</f>
        <v>49.996505663431336</v>
      </c>
      <c r="N586">
        <f>IF(B586&gt;0,(D586-M586)^2,0)</f>
        <v>9.313343074322503E-3</v>
      </c>
      <c r="P586">
        <f>VLOOKUP(Lake!B586,'TRI Daily 2021-5'!S$1122:T$1487,2)</f>
        <v>59</v>
      </c>
      <c r="Q586">
        <f>VLOOKUP(Lake!B586,'TRI Daily 2021-5'!U$1122:V$1487,2)</f>
        <v>53.5</v>
      </c>
      <c r="R586">
        <f t="shared" si="323"/>
        <v>59.484999999999999</v>
      </c>
      <c r="S586">
        <f t="shared" si="324"/>
        <v>26.884225000000022</v>
      </c>
      <c r="T586">
        <f>VLOOKUP(Lake!B586,'TRI Daily 2021-5'!W$1122:X$1487,2)</f>
        <v>50.761904761904759</v>
      </c>
      <c r="U586">
        <f t="shared" si="325"/>
        <v>56.90190476190476</v>
      </c>
      <c r="V586">
        <f t="shared" si="326"/>
        <v>6.7699083900226791</v>
      </c>
    </row>
    <row r="587" spans="1:22" x14ac:dyDescent="0.45">
      <c r="A587" s="8">
        <v>45371.416666666664</v>
      </c>
      <c r="B587" s="2">
        <f t="shared" si="334"/>
        <v>80</v>
      </c>
      <c r="C587">
        <v>49.5</v>
      </c>
      <c r="D587">
        <v>49.3</v>
      </c>
      <c r="K587" s="4">
        <f t="shared" ref="K587:K589" si="360">IF(B587&gt;0,$Q$3+$Q$4*SIN((B587-$Q$5)/365*2*PI()),0)</f>
        <v>53.153064479841582</v>
      </c>
      <c r="L587" s="4">
        <f t="shared" ref="L587:L589" si="361">(C587-K587)^2</f>
        <v>13.344880093880249</v>
      </c>
      <c r="M587" s="4">
        <f t="shared" ref="M587:M589" si="362">$AJ$3+$AJ$4*SIN((B587-$AJ$5)/365*2*PI())</f>
        <v>50.971768033157858</v>
      </c>
      <c r="N587">
        <f t="shared" ref="N587:N589" si="363">IF(B587&gt;0,(D587-M587)^2,0)</f>
        <v>2.7948083566885016</v>
      </c>
      <c r="P587">
        <f>VLOOKUP(Lake!B587,'TRI Daily 2021-5'!S$1122:T$1487,2)</f>
        <v>49</v>
      </c>
      <c r="Q587">
        <f>VLOOKUP(Lake!B587,'TRI Daily 2021-5'!U$1122:V$1487,2)</f>
        <v>50.428571428571431</v>
      </c>
      <c r="R587">
        <f t="shared" si="323"/>
        <v>56.41357142857143</v>
      </c>
      <c r="S587">
        <f t="shared" si="324"/>
        <v>47.797469897959203</v>
      </c>
      <c r="T587">
        <f>VLOOKUP(Lake!B587,'TRI Daily 2021-5'!W$1122:X$1487,2)</f>
        <v>50.738095238095241</v>
      </c>
      <c r="U587">
        <f t="shared" si="325"/>
        <v>56.878095238095241</v>
      </c>
      <c r="V587">
        <f t="shared" si="326"/>
        <v>54.436289342403676</v>
      </c>
    </row>
    <row r="588" spans="1:22" x14ac:dyDescent="0.45">
      <c r="A588" s="8">
        <v>45376.416666666664</v>
      </c>
      <c r="B588" s="2">
        <f t="shared" si="334"/>
        <v>85</v>
      </c>
      <c r="C588">
        <v>49.9</v>
      </c>
      <c r="D588">
        <v>49.7</v>
      </c>
      <c r="K588" s="4">
        <f t="shared" si="360"/>
        <v>54.461391279703804</v>
      </c>
      <c r="L588" s="4">
        <f t="shared" si="361"/>
        <v>20.80629040655792</v>
      </c>
      <c r="M588" s="4">
        <f t="shared" si="362"/>
        <v>52.020535558784154</v>
      </c>
      <c r="N588">
        <f t="shared" si="363"/>
        <v>5.3848852795816722</v>
      </c>
      <c r="P588">
        <f>VLOOKUP(Lake!B588,'TRI Daily 2021-5'!S$1122:T$1487,2)</f>
        <v>50.5</v>
      </c>
      <c r="Q588">
        <f>VLOOKUP(Lake!B588,'TRI Daily 2021-5'!U$1122:V$1487,2)</f>
        <v>49.857142857142854</v>
      </c>
      <c r="R588">
        <f t="shared" si="323"/>
        <v>55.842142857142854</v>
      </c>
      <c r="S588">
        <f t="shared" si="324"/>
        <v>35.309061734693849</v>
      </c>
      <c r="T588">
        <f>VLOOKUP(Lake!B588,'TRI Daily 2021-5'!W$1122:X$1487,2)</f>
        <v>50.80952380952381</v>
      </c>
      <c r="U588">
        <f t="shared" si="325"/>
        <v>56.949523809523811</v>
      </c>
      <c r="V588">
        <f t="shared" si="326"/>
        <v>49.69578594104312</v>
      </c>
    </row>
    <row r="589" spans="1:22" x14ac:dyDescent="0.45">
      <c r="A589" s="8">
        <v>45384.333333333336</v>
      </c>
      <c r="B589" s="2">
        <f t="shared" si="334"/>
        <v>93</v>
      </c>
      <c r="C589">
        <v>57.1</v>
      </c>
      <c r="D589">
        <v>56</v>
      </c>
      <c r="K589" s="4">
        <f t="shared" si="360"/>
        <v>56.694301498323753</v>
      </c>
      <c r="L589" s="4">
        <f t="shared" si="361"/>
        <v>0.16459127426235279</v>
      </c>
      <c r="M589" s="4">
        <f t="shared" si="362"/>
        <v>53.831889578973929</v>
      </c>
      <c r="N589">
        <f t="shared" si="363"/>
        <v>4.7007027977618483</v>
      </c>
      <c r="P589">
        <f>VLOOKUP(Lake!B589,'TRI Daily 2021-5'!S$1122:T$1487,2)</f>
        <v>68.5</v>
      </c>
      <c r="Q589">
        <f>VLOOKUP(Lake!B589,'TRI Daily 2021-5'!U$1122:V$1487,2)</f>
        <v>53.535714285714285</v>
      </c>
      <c r="R589">
        <f t="shared" si="323"/>
        <v>59.520714285714284</v>
      </c>
      <c r="S589">
        <f t="shared" si="324"/>
        <v>5.8598576530612103</v>
      </c>
      <c r="T589">
        <f>VLOOKUP(Lake!B589,'TRI Daily 2021-5'!W$1122:X$1487,2)</f>
        <v>52.80952380952381</v>
      </c>
      <c r="U589">
        <f t="shared" si="325"/>
        <v>58.949523809523811</v>
      </c>
      <c r="V589">
        <f t="shared" si="326"/>
        <v>3.4207383219954641</v>
      </c>
    </row>
    <row r="590" spans="1:22" x14ac:dyDescent="0.45">
      <c r="A590" s="8">
        <v>45389.8125</v>
      </c>
      <c r="B590" s="2">
        <f t="shared" si="334"/>
        <v>98</v>
      </c>
      <c r="C590">
        <v>56.9</v>
      </c>
      <c r="D590">
        <v>53.5</v>
      </c>
      <c r="K590" s="4">
        <f t="shared" ref="K590:K592" si="364">IF(B590&gt;0,$Q$3+$Q$4*SIN((B590-$Q$5)/365*2*PI()),0)</f>
        <v>58.160994555831991</v>
      </c>
      <c r="L590" s="4">
        <f t="shared" ref="L590:L592" si="365">(C590-K590)^2</f>
        <v>1.5901072698379233</v>
      </c>
      <c r="M590" s="4">
        <f t="shared" ref="M590:M592" si="366">$AJ$3+$AJ$4*SIN((B590-$AJ$5)/365*2*PI())</f>
        <v>55.034239600680586</v>
      </c>
      <c r="N590">
        <f t="shared" ref="N590:N592" si="367">IF(B590&gt;0,(D590-M590)^2,0)</f>
        <v>2.3538911522965229</v>
      </c>
      <c r="P590">
        <f>VLOOKUP(Lake!B590,'TRI Daily 2021-5'!S$1122:T$1487,2)</f>
        <v>48.5</v>
      </c>
      <c r="Q590">
        <f>VLOOKUP(Lake!B590,'TRI Daily 2021-5'!U$1122:V$1487,2)</f>
        <v>53.178571428571431</v>
      </c>
      <c r="R590">
        <f t="shared" si="323"/>
        <v>59.16357142857143</v>
      </c>
      <c r="S590">
        <f t="shared" si="324"/>
        <v>5.1237556122449108</v>
      </c>
      <c r="T590">
        <f>VLOOKUP(Lake!B590,'TRI Daily 2021-5'!W$1122:X$1487,2)</f>
        <v>50.857142857142854</v>
      </c>
      <c r="U590">
        <f t="shared" si="325"/>
        <v>56.997142857142855</v>
      </c>
      <c r="V590">
        <f t="shared" si="326"/>
        <v>9.4367346938773466E-3</v>
      </c>
    </row>
    <row r="591" spans="1:22" x14ac:dyDescent="0.45">
      <c r="A591" s="8">
        <v>45391.354166666664</v>
      </c>
      <c r="B591" s="2">
        <f t="shared" si="334"/>
        <v>100</v>
      </c>
      <c r="C591">
        <v>54.9</v>
      </c>
      <c r="D591">
        <v>54.5</v>
      </c>
      <c r="K591" s="4">
        <f t="shared" si="364"/>
        <v>58.759980924163031</v>
      </c>
      <c r="L591" s="4">
        <f t="shared" si="365"/>
        <v>14.899452734902498</v>
      </c>
      <c r="M591" s="4">
        <f t="shared" si="366"/>
        <v>55.52784948707356</v>
      </c>
      <c r="N591">
        <f t="shared" si="367"/>
        <v>1.0564745680773802</v>
      </c>
      <c r="P591">
        <f>VLOOKUP(Lake!B591,'TRI Daily 2021-5'!S$1122:T$1487,2)</f>
        <v>54.5</v>
      </c>
      <c r="Q591">
        <f>VLOOKUP(Lake!B591,'TRI Daily 2021-5'!U$1122:V$1487,2)</f>
        <v>53.75</v>
      </c>
      <c r="R591">
        <f t="shared" si="323"/>
        <v>59.734999999999999</v>
      </c>
      <c r="S591">
        <f t="shared" si="324"/>
        <v>23.37722500000001</v>
      </c>
      <c r="T591">
        <f>VLOOKUP(Lake!B591,'TRI Daily 2021-5'!W$1122:X$1487,2)</f>
        <v>52.214285714285715</v>
      </c>
      <c r="U591">
        <f t="shared" si="325"/>
        <v>58.354285714285716</v>
      </c>
      <c r="V591">
        <f t="shared" si="326"/>
        <v>11.932089795918388</v>
      </c>
    </row>
    <row r="592" spans="1:22" x14ac:dyDescent="0.45">
      <c r="A592" s="8">
        <v>45399.333333333336</v>
      </c>
      <c r="B592" s="2">
        <f t="shared" si="334"/>
        <v>108</v>
      </c>
      <c r="C592">
        <v>61.4</v>
      </c>
      <c r="D592">
        <v>57.1</v>
      </c>
      <c r="K592" s="4">
        <f t="shared" si="364"/>
        <v>61.208460362140805</v>
      </c>
      <c r="L592" s="4">
        <f t="shared" si="365"/>
        <v>3.6687432871231024E-2</v>
      </c>
      <c r="M592" s="4">
        <f t="shared" si="366"/>
        <v>57.560000452443816</v>
      </c>
      <c r="N592">
        <f t="shared" si="367"/>
        <v>0.21160041624851433</v>
      </c>
      <c r="P592">
        <f>VLOOKUP(Lake!B592,'TRI Daily 2021-5'!S$1122:T$1487,2)</f>
        <v>67</v>
      </c>
      <c r="Q592">
        <f>VLOOKUP(Lake!B592,'TRI Daily 2021-5'!U$1122:V$1487,2)</f>
        <v>55.75</v>
      </c>
      <c r="R592">
        <f t="shared" si="323"/>
        <v>61.734999999999999</v>
      </c>
      <c r="S592">
        <f t="shared" si="324"/>
        <v>0.11222500000000057</v>
      </c>
      <c r="T592">
        <f>VLOOKUP(Lake!B592,'TRI Daily 2021-5'!W$1122:X$1487,2)</f>
        <v>56.642857142857146</v>
      </c>
      <c r="U592">
        <f t="shared" si="325"/>
        <v>62.782857142857146</v>
      </c>
      <c r="V592">
        <f t="shared" si="326"/>
        <v>1.9122938775510343</v>
      </c>
    </row>
    <row r="593" spans="1:22" x14ac:dyDescent="0.45">
      <c r="A593" s="8">
        <v>45400.375</v>
      </c>
      <c r="B593" s="2">
        <f t="shared" si="334"/>
        <v>109</v>
      </c>
      <c r="C593">
        <v>60.1</v>
      </c>
      <c r="D593">
        <v>58.5</v>
      </c>
      <c r="K593" s="4">
        <f t="shared" ref="K593" si="368">IF(B593&gt;0,$Q$3+$Q$4*SIN((B593-$Q$5)/365*2*PI()),0)</f>
        <v>61.518935149129661</v>
      </c>
      <c r="L593" s="4">
        <f t="shared" ref="L593" si="369">(C593-K593)^2</f>
        <v>2.0133769574356082</v>
      </c>
      <c r="M593" s="4">
        <f t="shared" ref="M593" si="370">$AJ$3+$AJ$4*SIN((B593-$AJ$5)/365*2*PI())</f>
        <v>57.819271314927434</v>
      </c>
      <c r="N593">
        <f t="shared" ref="N593" si="371">IF(B593&gt;0,(D593-M593)^2,0)</f>
        <v>0.46339154268062477</v>
      </c>
      <c r="P593">
        <f>VLOOKUP(Lake!B593,'TRI Daily 2021-5'!S$1122:T$1487,2)</f>
        <v>69.5</v>
      </c>
      <c r="Q593">
        <f>VLOOKUP(Lake!B593,'TRI Daily 2021-5'!U$1122:V$1487,2)</f>
        <v>57.5</v>
      </c>
      <c r="R593">
        <f t="shared" si="323"/>
        <v>63.484999999999999</v>
      </c>
      <c r="S593">
        <f t="shared" si="324"/>
        <v>11.458224999999986</v>
      </c>
      <c r="T593">
        <f>VLOOKUP(Lake!B593,'TRI Daily 2021-5'!W$1122:X$1487,2)</f>
        <v>57.666666666666664</v>
      </c>
      <c r="U593">
        <f t="shared" si="325"/>
        <v>63.806666666666665</v>
      </c>
      <c r="V593">
        <f t="shared" si="326"/>
        <v>13.739377777777754</v>
      </c>
    </row>
    <row r="594" spans="1:22" x14ac:dyDescent="0.45">
      <c r="A594" s="8">
        <v>45402.791666666664</v>
      </c>
      <c r="B594" s="2">
        <f t="shared" si="334"/>
        <v>111</v>
      </c>
      <c r="C594">
        <v>65.7</v>
      </c>
      <c r="D594">
        <v>57.8</v>
      </c>
      <c r="K594" s="4">
        <f t="shared" ref="K594:K595" si="372">IF(B594&gt;0,$Q$3+$Q$4*SIN((B594-$Q$5)/365*2*PI()),0)</f>
        <v>62.141820308669288</v>
      </c>
      <c r="L594" s="4">
        <f t="shared" ref="L594:L595" si="373">(C594-K594)^2</f>
        <v>12.660642715798339</v>
      </c>
      <c r="M594" s="4">
        <f t="shared" ref="M594:M595" si="374">$AJ$3+$AJ$4*SIN((B594-$AJ$5)/365*2*PI())</f>
        <v>58.340474601025527</v>
      </c>
      <c r="N594">
        <f t="shared" ref="N594:N595" si="375">IF(B594&gt;0,(D594-M594)^2,0)</f>
        <v>0.29211279435370524</v>
      </c>
      <c r="P594">
        <f>VLOOKUP(Lake!B594,'TRI Daily 2021-5'!S$1122:T$1487,2)</f>
        <v>57.5</v>
      </c>
      <c r="Q594">
        <f>VLOOKUP(Lake!B594,'TRI Daily 2021-5'!U$1122:V$1487,2)</f>
        <v>60.214285714285715</v>
      </c>
      <c r="R594">
        <f t="shared" si="323"/>
        <v>66.199285714285722</v>
      </c>
      <c r="S594">
        <f t="shared" si="324"/>
        <v>0.24928622448980062</v>
      </c>
      <c r="T594">
        <f>VLOOKUP(Lake!B594,'TRI Daily 2021-5'!W$1122:X$1487,2)</f>
        <v>58.642857142857146</v>
      </c>
      <c r="U594">
        <f t="shared" si="325"/>
        <v>64.782857142857139</v>
      </c>
      <c r="V594">
        <f t="shared" si="326"/>
        <v>0.84115102040817491</v>
      </c>
    </row>
    <row r="595" spans="1:22" x14ac:dyDescent="0.45">
      <c r="A595" s="8">
        <v>45408.395833333336</v>
      </c>
      <c r="B595" s="2">
        <f t="shared" si="334"/>
        <v>117</v>
      </c>
      <c r="C595">
        <v>62.1</v>
      </c>
      <c r="D595">
        <v>58.9</v>
      </c>
      <c r="K595" s="4">
        <f t="shared" si="372"/>
        <v>64.01930368124863</v>
      </c>
      <c r="L595" s="4">
        <f t="shared" si="373"/>
        <v>3.6837266208545363</v>
      </c>
      <c r="M595" s="4">
        <f t="shared" si="374"/>
        <v>59.919797575786689</v>
      </c>
      <c r="N595">
        <f t="shared" si="375"/>
        <v>1.0399870955804096</v>
      </c>
      <c r="P595">
        <f>VLOOKUP(Lake!B595,'TRI Daily 2021-5'!S$1122:T$1487,2)</f>
        <v>56.5</v>
      </c>
      <c r="Q595">
        <f>VLOOKUP(Lake!B595,'TRI Daily 2021-5'!U$1122:V$1487,2)</f>
        <v>59.071428571428569</v>
      </c>
      <c r="R595">
        <f t="shared" si="323"/>
        <v>65.056428571428569</v>
      </c>
      <c r="S595">
        <f t="shared" si="324"/>
        <v>8.7404698979591604</v>
      </c>
      <c r="T595">
        <f>VLOOKUP(Lake!B595,'TRI Daily 2021-5'!W$1122:X$1487,2)</f>
        <v>57.547619047619051</v>
      </c>
      <c r="U595">
        <f t="shared" si="325"/>
        <v>63.687619047619052</v>
      </c>
      <c r="V595">
        <f t="shared" si="326"/>
        <v>2.5205342403628199</v>
      </c>
    </row>
    <row r="596" spans="1:22" x14ac:dyDescent="0.45">
      <c r="A596" s="8">
        <v>45409.416666666664</v>
      </c>
      <c r="B596" s="2">
        <f t="shared" si="334"/>
        <v>118</v>
      </c>
      <c r="C596">
        <v>62.6</v>
      </c>
      <c r="D596">
        <v>59.6</v>
      </c>
      <c r="K596" s="4">
        <f t="shared" ref="K596" si="376">IF(B596&gt;0,$Q$3+$Q$4*SIN((B596-$Q$5)/365*2*PI()),0)</f>
        <v>64.332531526819622</v>
      </c>
      <c r="L596" s="4">
        <f t="shared" ref="L596" si="377">(C596-K596)^2</f>
        <v>3.001665491423926</v>
      </c>
      <c r="M596" s="4">
        <f t="shared" ref="M596" si="378">$AJ$3+$AJ$4*SIN((B596-$AJ$5)/365*2*PI())</f>
        <v>60.184490977702417</v>
      </c>
      <c r="N596">
        <f t="shared" ref="N596" si="379">IF(B596&gt;0,(D596-M596)^2,0)</f>
        <v>0.34162970301552575</v>
      </c>
      <c r="P596">
        <f>VLOOKUP(Lake!B596,'TRI Daily 2021-5'!S$1122:T$1487,2)</f>
        <v>67</v>
      </c>
      <c r="Q596">
        <f>VLOOKUP(Lake!B596,'TRI Daily 2021-5'!U$1122:V$1487,2)</f>
        <v>60.035714285714285</v>
      </c>
      <c r="R596">
        <f t="shared" si="323"/>
        <v>66.020714285714291</v>
      </c>
      <c r="S596">
        <f t="shared" si="324"/>
        <v>11.701286224489824</v>
      </c>
      <c r="T596">
        <f>VLOOKUP(Lake!B596,'TRI Daily 2021-5'!W$1122:X$1487,2)</f>
        <v>58.666666666666664</v>
      </c>
      <c r="U596">
        <f t="shared" si="325"/>
        <v>64.806666666666658</v>
      </c>
      <c r="V596">
        <f t="shared" si="326"/>
        <v>4.8693777777777321</v>
      </c>
    </row>
    <row r="597" spans="1:22" x14ac:dyDescent="0.45">
      <c r="A597" s="8">
        <v>45411.333333333336</v>
      </c>
      <c r="B597" s="2">
        <f t="shared" si="334"/>
        <v>120</v>
      </c>
      <c r="C597">
        <v>65</v>
      </c>
      <c r="D597">
        <v>61.4</v>
      </c>
      <c r="K597" s="4">
        <f t="shared" ref="K597:K601" si="380">IF(B597&gt;0,$Q$3+$Q$4*SIN((B597-$Q$5)/365*2*PI()),0)</f>
        <v>64.95842104679754</v>
      </c>
      <c r="L597" s="4">
        <f t="shared" ref="L597:L601" si="381">(C597-K597)^2</f>
        <v>1.7288093494123929E-3</v>
      </c>
      <c r="M597" s="4">
        <f t="shared" ref="M597:M601" si="382">$AJ$3+$AJ$4*SIN((B597-$AJ$5)/365*2*PI())</f>
        <v>60.714435346635767</v>
      </c>
      <c r="N597">
        <f t="shared" ref="N597:N601" si="383">IF(B597&gt;0,(D597-M597)^2,0)</f>
        <v>0.46999889394241884</v>
      </c>
      <c r="P597">
        <f>VLOOKUP(Lake!B597,'TRI Daily 2021-5'!S$1122:T$1487,2)</f>
        <v>67.5</v>
      </c>
      <c r="Q597">
        <f>VLOOKUP(Lake!B597,'TRI Daily 2021-5'!U$1122:V$1487,2)</f>
        <v>60.678571428571431</v>
      </c>
      <c r="R597">
        <f t="shared" si="323"/>
        <v>66.66357142857143</v>
      </c>
      <c r="S597">
        <f t="shared" si="324"/>
        <v>2.7674698979591885</v>
      </c>
      <c r="T597">
        <f>VLOOKUP(Lake!B597,'TRI Daily 2021-5'!W$1122:X$1487,2)</f>
        <v>60.071428571428569</v>
      </c>
      <c r="U597">
        <f t="shared" si="325"/>
        <v>66.21142857142857</v>
      </c>
      <c r="V597">
        <f t="shared" si="326"/>
        <v>1.4675591836734658</v>
      </c>
    </row>
    <row r="598" spans="1:22" x14ac:dyDescent="0.45">
      <c r="A598" s="8">
        <v>45413.333333333336</v>
      </c>
      <c r="B598" s="2">
        <f t="shared" si="334"/>
        <v>122</v>
      </c>
      <c r="C598">
        <v>66.2</v>
      </c>
      <c r="D598">
        <v>63.5</v>
      </c>
      <c r="K598" s="4">
        <f t="shared" si="380"/>
        <v>65.582937607864579</v>
      </c>
      <c r="L598" s="4">
        <f t="shared" si="381"/>
        <v>0.38076599578789111</v>
      </c>
      <c r="M598" s="4">
        <f t="shared" si="382"/>
        <v>61.244599646521763</v>
      </c>
      <c r="N598">
        <f t="shared" si="383"/>
        <v>5.0868307544697551</v>
      </c>
      <c r="P598">
        <f>VLOOKUP(Lake!B598,'TRI Daily 2021-5'!S$1122:T$1487,2)</f>
        <v>66.5</v>
      </c>
      <c r="Q598">
        <f>VLOOKUP(Lake!B598,'TRI Daily 2021-5'!U$1122:V$1487,2)</f>
        <v>60.464285714285715</v>
      </c>
      <c r="R598">
        <f t="shared" si="323"/>
        <v>66.449285714285722</v>
      </c>
      <c r="S598">
        <f t="shared" si="324"/>
        <v>6.2143367346941127E-2</v>
      </c>
      <c r="T598">
        <f>VLOOKUP(Lake!B598,'TRI Daily 2021-5'!W$1122:X$1487,2)</f>
        <v>60.738095238095241</v>
      </c>
      <c r="U598">
        <f t="shared" si="325"/>
        <v>66.878095238095241</v>
      </c>
      <c r="V598">
        <f t="shared" si="326"/>
        <v>0.45981315192743821</v>
      </c>
    </row>
    <row r="599" spans="1:22" x14ac:dyDescent="0.45">
      <c r="A599" s="8">
        <v>45414.791666666664</v>
      </c>
      <c r="B599" s="2">
        <f t="shared" si="334"/>
        <v>123</v>
      </c>
      <c r="C599">
        <v>75.099999999999994</v>
      </c>
      <c r="D599">
        <v>65</v>
      </c>
      <c r="E599" t="s">
        <v>86</v>
      </c>
      <c r="K599" s="4">
        <f t="shared" si="380"/>
        <v>65.894449636205096</v>
      </c>
      <c r="L599" s="4">
        <f t="shared" si="381"/>
        <v>84.742157500364399</v>
      </c>
      <c r="M599" s="4">
        <f t="shared" si="382"/>
        <v>61.509567901031446</v>
      </c>
      <c r="N599">
        <f t="shared" si="383"/>
        <v>12.183116237510029</v>
      </c>
      <c r="P599">
        <f>VLOOKUP(Lake!B599,'TRI Daily 2021-5'!S$1122:T$1487,2)</f>
        <v>69.5</v>
      </c>
      <c r="Q599">
        <f>VLOOKUP(Lake!B599,'TRI Daily 2021-5'!U$1122:V$1487,2)</f>
        <v>60.464285714285715</v>
      </c>
      <c r="R599">
        <f t="shared" si="323"/>
        <v>66.449285714285722</v>
      </c>
      <c r="S599">
        <f t="shared" si="324"/>
        <v>74.834857653060993</v>
      </c>
      <c r="T599">
        <f>VLOOKUP(Lake!B599,'TRI Daily 2021-5'!W$1122:X$1487,2)</f>
        <v>60.952380952380949</v>
      </c>
      <c r="U599">
        <f t="shared" si="325"/>
        <v>67.09238095238095</v>
      </c>
      <c r="V599">
        <f t="shared" si="326"/>
        <v>64.121962811791335</v>
      </c>
    </row>
    <row r="600" spans="1:22" x14ac:dyDescent="0.45">
      <c r="A600" s="8">
        <v>45415.333333333336</v>
      </c>
      <c r="B600" s="2">
        <f t="shared" si="334"/>
        <v>124</v>
      </c>
      <c r="C600">
        <v>70.2</v>
      </c>
      <c r="D600">
        <v>63.5</v>
      </c>
      <c r="K600" s="4">
        <f t="shared" si="380"/>
        <v>66.205341033916483</v>
      </c>
      <c r="L600" s="4">
        <f t="shared" si="381"/>
        <v>15.957300255311457</v>
      </c>
      <c r="M600" s="4">
        <f t="shared" si="382"/>
        <v>61.774355527416503</v>
      </c>
      <c r="N600">
        <f t="shared" si="383"/>
        <v>2.9778488457579746</v>
      </c>
      <c r="P600">
        <f>VLOOKUP(Lake!B600,'TRI Daily 2021-5'!S$1122:T$1487,2)</f>
        <v>67</v>
      </c>
      <c r="Q600">
        <f>VLOOKUP(Lake!B600,'TRI Daily 2021-5'!U$1122:V$1487,2)</f>
        <v>60.535714285714285</v>
      </c>
      <c r="R600">
        <f t="shared" si="323"/>
        <v>66.520714285714291</v>
      </c>
      <c r="S600">
        <f t="shared" si="324"/>
        <v>13.537143367346919</v>
      </c>
      <c r="T600">
        <f>VLOOKUP(Lake!B600,'TRI Daily 2021-5'!W$1122:X$1487,2)</f>
        <v>61.666666666666664</v>
      </c>
      <c r="U600">
        <f t="shared" si="325"/>
        <v>67.806666666666658</v>
      </c>
      <c r="V600">
        <f t="shared" si="326"/>
        <v>5.7280444444445004</v>
      </c>
    </row>
    <row r="601" spans="1:22" x14ac:dyDescent="0.45">
      <c r="A601" s="8">
        <v>45417.333333333336</v>
      </c>
      <c r="B601" s="2">
        <f t="shared" si="334"/>
        <v>126</v>
      </c>
      <c r="C601">
        <v>68.900000000000006</v>
      </c>
      <c r="D601">
        <v>66.3</v>
      </c>
      <c r="K601" s="4">
        <f t="shared" si="380"/>
        <v>66.824893653333461</v>
      </c>
      <c r="L601" s="4">
        <f t="shared" si="381"/>
        <v>4.3060663499757723</v>
      </c>
      <c r="M601" s="4">
        <f t="shared" si="382"/>
        <v>62.303075123433679</v>
      </c>
      <c r="N601">
        <f t="shared" si="383"/>
        <v>15.975408468914678</v>
      </c>
      <c r="P601">
        <f>VLOOKUP(Lake!B601,'TRI Daily 2021-5'!S$1122:T$1487,2)</f>
        <v>70.5</v>
      </c>
      <c r="Q601">
        <f>VLOOKUP(Lake!B601,'TRI Daily 2021-5'!U$1122:V$1487,2)</f>
        <v>62.607142857142854</v>
      </c>
      <c r="R601">
        <f t="shared" si="323"/>
        <v>68.592142857142861</v>
      </c>
      <c r="S601">
        <f t="shared" si="324"/>
        <v>9.4776020408164616E-2</v>
      </c>
      <c r="T601">
        <f>VLOOKUP(Lake!B601,'TRI Daily 2021-5'!W$1122:X$1487,2)</f>
        <v>62.857142857142854</v>
      </c>
      <c r="U601">
        <f t="shared" si="325"/>
        <v>68.997142857142848</v>
      </c>
      <c r="V601">
        <f t="shared" si="326"/>
        <v>9.436734693874585E-3</v>
      </c>
    </row>
    <row r="602" spans="1:22" x14ac:dyDescent="0.45">
      <c r="A602" s="8">
        <v>45418.791666666664</v>
      </c>
      <c r="B602" s="2">
        <f t="shared" si="334"/>
        <v>127</v>
      </c>
      <c r="C602">
        <v>72.900000000000006</v>
      </c>
      <c r="D602">
        <v>67.5</v>
      </c>
      <c r="K602" s="4">
        <f t="shared" ref="K602" si="384">IF(B602&gt;0,$Q$3+$Q$4*SIN((B602-$Q$5)/365*2*PI()),0)</f>
        <v>67.133371288226897</v>
      </c>
      <c r="L602" s="4">
        <f t="shared" ref="L602" si="385">(C602-K602)^2</f>
        <v>33.254006699445981</v>
      </c>
      <c r="M602" s="4">
        <f t="shared" ref="M602" si="386">$AJ$3+$AJ$4*SIN((B602-$AJ$5)/365*2*PI())</f>
        <v>62.566850422038797</v>
      </c>
      <c r="N602">
        <f t="shared" ref="N602" si="387">IF(B602&gt;0,(D602-M602)^2,0)</f>
        <v>24.335964758538793</v>
      </c>
      <c r="P602">
        <f>VLOOKUP(Lake!B602,'TRI Daily 2021-5'!S$1122:T$1487,2)</f>
        <v>67</v>
      </c>
      <c r="Q602">
        <f>VLOOKUP(Lake!B602,'TRI Daily 2021-5'!U$1122:V$1487,2)</f>
        <v>64</v>
      </c>
      <c r="R602">
        <f t="shared" si="323"/>
        <v>69.984999999999999</v>
      </c>
      <c r="S602">
        <f t="shared" si="324"/>
        <v>8.4972250000000358</v>
      </c>
      <c r="T602">
        <f>VLOOKUP(Lake!B602,'TRI Daily 2021-5'!W$1122:X$1487,2)</f>
        <v>62.928571428571431</v>
      </c>
      <c r="U602">
        <f t="shared" si="325"/>
        <v>69.068571428571431</v>
      </c>
      <c r="V602">
        <f t="shared" si="326"/>
        <v>14.679844897959207</v>
      </c>
    </row>
    <row r="603" spans="1:22" x14ac:dyDescent="0.45">
      <c r="A603" s="8">
        <v>45420.333333333336</v>
      </c>
      <c r="B603" s="2">
        <f t="shared" si="334"/>
        <v>129</v>
      </c>
      <c r="C603">
        <v>71.5</v>
      </c>
      <c r="D603">
        <v>66.099999999999994</v>
      </c>
      <c r="K603" s="4">
        <f t="shared" ref="K603" si="388">IF(B603&gt;0,$Q$3+$Q$4*SIN((B603-$Q$5)/365*2*PI()),0)</f>
        <v>67.747272192566399</v>
      </c>
      <c r="L603" s="4">
        <f t="shared" ref="L603" si="389">(C603-K603)^2</f>
        <v>14.082965996685402</v>
      </c>
      <c r="M603" s="4">
        <f t="shared" ref="M603" si="390">$AJ$3+$AJ$4*SIN((B603-$AJ$5)/365*2*PI())</f>
        <v>63.092841232034701</v>
      </c>
      <c r="N603">
        <f t="shared" ref="N603" si="391">IF(B603&gt;0,(D603-M603)^2,0)</f>
        <v>9.043003855750543</v>
      </c>
      <c r="P603">
        <f>VLOOKUP(Lake!B603,'TRI Daily 2021-5'!S$1122:T$1487,2)</f>
        <v>68</v>
      </c>
      <c r="Q603">
        <f>VLOOKUP(Lake!B603,'TRI Daily 2021-5'!U$1122:V$1487,2)</f>
        <v>65.964285714285708</v>
      </c>
      <c r="R603">
        <f t="shared" si="323"/>
        <v>71.949285714285708</v>
      </c>
      <c r="S603">
        <f t="shared" si="324"/>
        <v>0.2018576530612185</v>
      </c>
      <c r="T603">
        <f>VLOOKUP(Lake!B603,'TRI Daily 2021-5'!W$1122:X$1487,2)</f>
        <v>63.11904761904762</v>
      </c>
      <c r="U603">
        <f t="shared" si="325"/>
        <v>69.259047619047621</v>
      </c>
      <c r="V603">
        <f t="shared" si="326"/>
        <v>5.0218675736961362</v>
      </c>
    </row>
    <row r="604" spans="1:22" x14ac:dyDescent="0.45">
      <c r="A604" s="8">
        <v>45422.333333333336</v>
      </c>
      <c r="B604" s="2">
        <f t="shared" si="334"/>
        <v>131</v>
      </c>
      <c r="C604">
        <v>68.900000000000006</v>
      </c>
      <c r="D604">
        <v>63.4</v>
      </c>
      <c r="K604" s="4">
        <f t="shared" ref="K604" si="392">IF(B604&gt;0,$Q$3+$Q$4*SIN((B604-$Q$5)/365*2*PI()),0)</f>
        <v>68.356494795742904</v>
      </c>
      <c r="L604" s="4">
        <f t="shared" ref="L604" si="393">(C604-K604)^2</f>
        <v>0.29539790705455371</v>
      </c>
      <c r="M604" s="4">
        <f t="shared" ref="M604" si="394">$AJ$3+$AJ$4*SIN((B604-$AJ$5)/365*2*PI())</f>
        <v>63.616233089846503</v>
      </c>
      <c r="N604">
        <f t="shared" ref="N604" si="395">IF(B604&gt;0,(D604-M604)^2,0)</f>
        <v>4.6756749144566428E-2</v>
      </c>
      <c r="P604">
        <f>VLOOKUP(Lake!B604,'TRI Daily 2021-5'!S$1122:T$1487,2)</f>
        <v>61</v>
      </c>
      <c r="Q604">
        <f>VLOOKUP(Lake!B604,'TRI Daily 2021-5'!U$1122:V$1487,2)</f>
        <v>67.178571428571431</v>
      </c>
      <c r="R604">
        <f t="shared" si="323"/>
        <v>73.16357142857143</v>
      </c>
      <c r="S604">
        <f t="shared" si="324"/>
        <v>18.178041326530575</v>
      </c>
      <c r="T604">
        <f>VLOOKUP(Lake!B604,'TRI Daily 2021-5'!W$1122:X$1487,2)</f>
        <v>62.857142857142854</v>
      </c>
      <c r="U604">
        <f t="shared" si="325"/>
        <v>68.997142857142848</v>
      </c>
      <c r="V604">
        <f t="shared" si="326"/>
        <v>9.436734693874585E-3</v>
      </c>
    </row>
    <row r="605" spans="1:22" x14ac:dyDescent="0.45">
      <c r="A605" s="8">
        <v>45425.333333333336</v>
      </c>
      <c r="B605" s="2">
        <f t="shared" si="334"/>
        <v>134</v>
      </c>
      <c r="C605">
        <v>64.400000000000006</v>
      </c>
      <c r="D605">
        <v>64.099999999999994</v>
      </c>
      <c r="E605" t="s">
        <v>87</v>
      </c>
      <c r="K605" s="4">
        <f>IF(B605&gt;0,$Q$3+$Q$4*SIN((B605-$Q$5)/365*2*PI()),0)</f>
        <v>69.259979128931576</v>
      </c>
      <c r="L605" s="4">
        <f>(C605-K605)^2</f>
        <v>23.619397133650466</v>
      </c>
      <c r="M605" s="4">
        <f>$AJ$3+$AJ$4*SIN((B605-$AJ$5)/365*2*PI())</f>
        <v>64.395091907378543</v>
      </c>
      <c r="N605">
        <f>IF(B605&gt;0,(D605-M605)^2,0)</f>
        <v>8.7079233800309852E-2</v>
      </c>
      <c r="P605">
        <f>VLOOKUP(Lake!B605,'TRI Daily 2021-5'!S$1122:T$1487,2)</f>
        <v>59</v>
      </c>
      <c r="Q605">
        <f>VLOOKUP(Lake!B605,'TRI Daily 2021-5'!U$1122:V$1487,2)</f>
        <v>65.392857142857139</v>
      </c>
      <c r="R605">
        <f t="shared" si="323"/>
        <v>71.377857142857138</v>
      </c>
      <c r="S605">
        <f t="shared" si="324"/>
        <v>48.690490306122307</v>
      </c>
      <c r="T605">
        <f>VLOOKUP(Lake!B605,'TRI Daily 2021-5'!W$1122:X$1487,2)</f>
        <v>63.785714285714285</v>
      </c>
      <c r="U605">
        <f t="shared" si="325"/>
        <v>69.925714285714278</v>
      </c>
      <c r="V605">
        <f t="shared" si="326"/>
        <v>30.533518367346794</v>
      </c>
    </row>
    <row r="606" spans="1:22" x14ac:dyDescent="0.45">
      <c r="A606" s="8">
        <v>45428.333333333336</v>
      </c>
      <c r="B606" s="2">
        <f t="shared" si="334"/>
        <v>137</v>
      </c>
      <c r="C606">
        <v>65.7</v>
      </c>
      <c r="D606">
        <v>62.8</v>
      </c>
      <c r="K606" s="4">
        <f>IF(B606&gt;0,$Q$3+$Q$4*SIN((B606-$Q$5)/365*2*PI()),0)</f>
        <v>70.148905151640335</v>
      </c>
      <c r="L606" s="4">
        <f>(C606-K606)^2</f>
        <v>19.792757048291886</v>
      </c>
      <c r="M606" s="4">
        <f>$AJ$3+$AJ$4*SIN((B606-$AJ$5)/365*2*PI())</f>
        <v>65.164631525708202</v>
      </c>
      <c r="N606">
        <f>IF(B606&gt;0,(D606-M606)^2,0)</f>
        <v>5.5914822523731136</v>
      </c>
      <c r="P606">
        <f>VLOOKUP(Lake!B606,'TRI Daily 2021-5'!S$1122:T$1487,2)</f>
        <v>68</v>
      </c>
      <c r="Q606">
        <f>VLOOKUP(Lake!B606,'TRI Daily 2021-5'!U$1122:V$1487,2)</f>
        <v>65.321428571428569</v>
      </c>
      <c r="R606">
        <f t="shared" si="323"/>
        <v>71.306428571428569</v>
      </c>
      <c r="S606">
        <f t="shared" si="324"/>
        <v>31.432041326530552</v>
      </c>
      <c r="T606">
        <f>VLOOKUP(Lake!B606,'TRI Daily 2021-5'!W$1122:X$1487,2)</f>
        <v>65.333333333333329</v>
      </c>
      <c r="U606">
        <f t="shared" si="325"/>
        <v>71.473333333333329</v>
      </c>
      <c r="V606">
        <f t="shared" si="326"/>
        <v>33.331377777777696</v>
      </c>
    </row>
    <row r="607" spans="1:22" x14ac:dyDescent="0.45">
      <c r="A607" s="8">
        <v>45432.333333333336</v>
      </c>
      <c r="B607" s="2">
        <f t="shared" si="334"/>
        <v>141</v>
      </c>
      <c r="C607">
        <v>67.099999999999994</v>
      </c>
      <c r="D607">
        <v>60.5</v>
      </c>
      <c r="K607" s="4">
        <f t="shared" ref="K607" si="396">IF(B607&gt;0,$Q$3+$Q$4*SIN((B607-$Q$5)/365*2*PI()),0)</f>
        <v>71.307403321558596</v>
      </c>
      <c r="L607" s="4">
        <f t="shared" ref="L607" si="397">(C607-K607)^2</f>
        <v>17.70224271026235</v>
      </c>
      <c r="M607" s="4">
        <f t="shared" ref="M607" si="398">$AJ$3+$AJ$4*SIN((B607-$AJ$5)/365*2*PI())</f>
        <v>66.172645629806084</v>
      </c>
      <c r="N607">
        <f t="shared" ref="N607" si="399">IF(B607&gt;0,(D607-M607)^2,0)</f>
        <v>32.178908441358061</v>
      </c>
      <c r="P607">
        <f>VLOOKUP(Lake!B607,'TRI Daily 2021-5'!S$1122:T$1487,2)</f>
        <v>71</v>
      </c>
      <c r="Q607">
        <f>VLOOKUP(Lake!B607,'TRI Daily 2021-5'!U$1122:V$1487,2)</f>
        <v>65.678571428571431</v>
      </c>
      <c r="R607">
        <f t="shared" si="323"/>
        <v>71.66357142857143</v>
      </c>
      <c r="S607">
        <f t="shared" si="324"/>
        <v>20.826184183673533</v>
      </c>
      <c r="T607">
        <f>VLOOKUP(Lake!B607,'TRI Daily 2021-5'!W$1122:X$1487,2)</f>
        <v>66.261904761904759</v>
      </c>
      <c r="U607">
        <f t="shared" si="325"/>
        <v>72.40190476190476</v>
      </c>
      <c r="V607">
        <f t="shared" si="326"/>
        <v>28.110194104308427</v>
      </c>
    </row>
    <row r="608" spans="1:22" x14ac:dyDescent="0.45">
      <c r="A608" s="8">
        <v>45432.708333333336</v>
      </c>
      <c r="B608" s="2">
        <f t="shared" si="334"/>
        <v>141</v>
      </c>
      <c r="C608">
        <v>77.2</v>
      </c>
      <c r="D608">
        <v>59.2</v>
      </c>
      <c r="K608" s="4">
        <f t="shared" ref="K608:K613" si="400">IF(B608&gt;0,$Q$3+$Q$4*SIN((B608-$Q$5)/365*2*PI()),0)</f>
        <v>71.307403321558596</v>
      </c>
      <c r="L608" s="4">
        <f t="shared" ref="L608:L613" si="401">(C608-K608)^2</f>
        <v>34.722695614778708</v>
      </c>
      <c r="M608" s="4">
        <f t="shared" ref="M608:M613" si="402">$AJ$3+$AJ$4*SIN((B608-$AJ$5)/365*2*PI())</f>
        <v>66.172645629806084</v>
      </c>
      <c r="N608">
        <f t="shared" ref="N608:N613" si="403">IF(B608&gt;0,(D608-M608)^2,0)</f>
        <v>48.617787078853837</v>
      </c>
      <c r="P608">
        <f>VLOOKUP(Lake!B608,'TRI Daily 2021-5'!S$1122:T$1487,2)</f>
        <v>71</v>
      </c>
      <c r="Q608">
        <f>VLOOKUP(Lake!B608,'TRI Daily 2021-5'!U$1122:V$1487,2)</f>
        <v>65.678571428571431</v>
      </c>
      <c r="R608">
        <f t="shared" si="323"/>
        <v>71.66357142857143</v>
      </c>
      <c r="S608">
        <f t="shared" si="324"/>
        <v>30.652041326530629</v>
      </c>
      <c r="T608">
        <f>VLOOKUP(Lake!B608,'TRI Daily 2021-5'!W$1122:X$1487,2)</f>
        <v>66.261904761904759</v>
      </c>
      <c r="U608">
        <f t="shared" si="325"/>
        <v>72.40190476190476</v>
      </c>
      <c r="V608">
        <f t="shared" si="326"/>
        <v>23.021717913832248</v>
      </c>
    </row>
    <row r="609" spans="1:22" x14ac:dyDescent="0.45">
      <c r="A609" s="8">
        <v>45435.333333333336</v>
      </c>
      <c r="B609" s="2">
        <f t="shared" si="334"/>
        <v>144</v>
      </c>
      <c r="C609">
        <v>70.7</v>
      </c>
      <c r="D609">
        <v>60.7</v>
      </c>
      <c r="K609" s="4">
        <f t="shared" si="400"/>
        <v>72.153221406667171</v>
      </c>
      <c r="L609" s="4">
        <f t="shared" si="401"/>
        <v>2.1118524567957038</v>
      </c>
      <c r="M609" s="4">
        <f t="shared" si="402"/>
        <v>66.912514116802967</v>
      </c>
      <c r="N609">
        <f t="shared" si="403"/>
        <v>38.595331651476116</v>
      </c>
      <c r="P609">
        <f>VLOOKUP(Lake!B609,'TRI Daily 2021-5'!S$1122:T$1487,2)</f>
        <v>68</v>
      </c>
      <c r="Q609">
        <f>VLOOKUP(Lake!B609,'TRI Daily 2021-5'!U$1122:V$1487,2)</f>
        <v>66.178571428571431</v>
      </c>
      <c r="R609">
        <f t="shared" si="323"/>
        <v>72.16357142857143</v>
      </c>
      <c r="S609">
        <f t="shared" si="324"/>
        <v>2.1420413265306082</v>
      </c>
      <c r="T609">
        <f>VLOOKUP(Lake!B609,'TRI Daily 2021-5'!W$1122:X$1487,2)</f>
        <v>66.904761904761898</v>
      </c>
      <c r="U609">
        <f t="shared" si="325"/>
        <v>73.044761904761899</v>
      </c>
      <c r="V609">
        <f t="shared" si="326"/>
        <v>5.4979083900226335</v>
      </c>
    </row>
    <row r="610" spans="1:22" x14ac:dyDescent="0.45">
      <c r="A610" s="8">
        <v>45437.833333333336</v>
      </c>
      <c r="B610" s="2">
        <f t="shared" si="334"/>
        <v>146</v>
      </c>
      <c r="C610">
        <v>73.8</v>
      </c>
      <c r="D610">
        <v>68.900000000000006</v>
      </c>
      <c r="K610" s="4">
        <f t="shared" si="400"/>
        <v>72.70486321067176</v>
      </c>
      <c r="L610" s="4">
        <f t="shared" si="401"/>
        <v>1.1993245873401586</v>
      </c>
      <c r="M610" s="4">
        <f t="shared" si="402"/>
        <v>67.396973419317035</v>
      </c>
      <c r="N610">
        <f t="shared" si="403"/>
        <v>2.2590889022395415</v>
      </c>
      <c r="P610">
        <f>VLOOKUP(Lake!B610,'TRI Daily 2021-5'!S$1122:T$1487,2)</f>
        <v>69.5</v>
      </c>
      <c r="Q610">
        <f>VLOOKUP(Lake!B610,'TRI Daily 2021-5'!U$1122:V$1487,2)</f>
        <v>67.892857142857139</v>
      </c>
      <c r="R610">
        <f t="shared" si="323"/>
        <v>73.877857142857138</v>
      </c>
      <c r="S610">
        <f t="shared" si="324"/>
        <v>6.0617346938772725E-3</v>
      </c>
      <c r="T610">
        <f>VLOOKUP(Lake!B610,'TRI Daily 2021-5'!W$1122:X$1487,2)</f>
        <v>67.261904761904759</v>
      </c>
      <c r="U610">
        <f t="shared" si="325"/>
        <v>73.40190476190476</v>
      </c>
      <c r="V610">
        <f t="shared" si="326"/>
        <v>0.15847981859410376</v>
      </c>
    </row>
    <row r="611" spans="1:22" x14ac:dyDescent="0.45">
      <c r="A611" s="8">
        <v>45438.666666666664</v>
      </c>
      <c r="B611" s="2">
        <f t="shared" si="334"/>
        <v>147</v>
      </c>
      <c r="C611">
        <v>73.3</v>
      </c>
      <c r="D611">
        <v>62.5</v>
      </c>
      <c r="K611" s="4">
        <f t="shared" si="400"/>
        <v>72.976766734339506</v>
      </c>
      <c r="L611" s="4">
        <f t="shared" si="401"/>
        <v>0.10447974402954557</v>
      </c>
      <c r="M611" s="4">
        <f t="shared" si="402"/>
        <v>67.636351032028202</v>
      </c>
      <c r="N611">
        <f t="shared" si="403"/>
        <v>26.382101924217174</v>
      </c>
      <c r="P611">
        <f>VLOOKUP(Lake!B611,'TRI Daily 2021-5'!S$1122:T$1487,2)</f>
        <v>71.5</v>
      </c>
      <c r="Q611">
        <f>VLOOKUP(Lake!B611,'TRI Daily 2021-5'!U$1122:V$1487,2)</f>
        <v>68.714285714285708</v>
      </c>
      <c r="R611">
        <f t="shared" si="323"/>
        <v>74.699285714285708</v>
      </c>
      <c r="S611">
        <f t="shared" si="324"/>
        <v>1.958000510204071</v>
      </c>
      <c r="T611">
        <f>VLOOKUP(Lake!B611,'TRI Daily 2021-5'!W$1122:X$1487,2)</f>
        <v>67.30952380952381</v>
      </c>
      <c r="U611">
        <f t="shared" si="325"/>
        <v>73.449523809523811</v>
      </c>
      <c r="V611">
        <f t="shared" si="326"/>
        <v>2.2357369614513695E-2</v>
      </c>
    </row>
    <row r="612" spans="1:22" x14ac:dyDescent="0.45">
      <c r="A612" s="8">
        <v>45447.333333333336</v>
      </c>
      <c r="B612" s="2">
        <f t="shared" si="334"/>
        <v>156</v>
      </c>
      <c r="C612">
        <v>70.7</v>
      </c>
      <c r="D612">
        <v>64.400000000000006</v>
      </c>
      <c r="K612" s="4">
        <f t="shared" si="400"/>
        <v>75.292139321270383</v>
      </c>
      <c r="L612" s="4">
        <f t="shared" si="401"/>
        <v>21.08774354595759</v>
      </c>
      <c r="M612" s="4">
        <f t="shared" si="402"/>
        <v>69.692616674753197</v>
      </c>
      <c r="N612">
        <f t="shared" si="403"/>
        <v>28.011791265875523</v>
      </c>
      <c r="P612">
        <f>VLOOKUP(Lake!B612,'TRI Daily 2021-5'!S$1122:T$1487,2)</f>
        <v>73.5</v>
      </c>
      <c r="Q612">
        <f>VLOOKUP(Lake!B612,'TRI Daily 2021-5'!U$1122:V$1487,2)</f>
        <v>68.678571428571431</v>
      </c>
      <c r="R612">
        <f t="shared" si="323"/>
        <v>74.66357142857143</v>
      </c>
      <c r="S612">
        <f t="shared" si="324"/>
        <v>15.709898469387744</v>
      </c>
      <c r="T612">
        <f>VLOOKUP(Lake!B612,'TRI Daily 2021-5'!W$1122:X$1487,2)</f>
        <v>68.761904761904759</v>
      </c>
      <c r="U612">
        <f t="shared" si="325"/>
        <v>74.90190476190476</v>
      </c>
      <c r="V612">
        <f t="shared" si="326"/>
        <v>17.656003628117872</v>
      </c>
    </row>
    <row r="613" spans="1:22" x14ac:dyDescent="0.45">
      <c r="A613" s="8">
        <v>45455.333333333336</v>
      </c>
      <c r="B613" s="2">
        <f t="shared" si="334"/>
        <v>164</v>
      </c>
      <c r="C613">
        <v>70.7</v>
      </c>
      <c r="D613">
        <v>67.099999999999994</v>
      </c>
      <c r="E613" t="s">
        <v>88</v>
      </c>
      <c r="K613" s="4">
        <f t="shared" si="400"/>
        <v>77.120722900313183</v>
      </c>
      <c r="L613" s="4">
        <f t="shared" si="401"/>
        <v>41.225682562606096</v>
      </c>
      <c r="M613" s="4">
        <f t="shared" si="402"/>
        <v>71.345011792457697</v>
      </c>
      <c r="N613">
        <f t="shared" si="403"/>
        <v>18.020125118104961</v>
      </c>
      <c r="P613">
        <f>VLOOKUP(Lake!B613,'TRI Daily 2021-5'!S$1122:T$1487,2)</f>
        <v>69</v>
      </c>
      <c r="Q613">
        <f>VLOOKUP(Lake!B613,'TRI Daily 2021-5'!U$1122:V$1487,2)</f>
        <v>68.607142857142861</v>
      </c>
      <c r="R613">
        <f t="shared" si="323"/>
        <v>74.592142857142861</v>
      </c>
      <c r="S613">
        <f t="shared" si="324"/>
        <v>15.148776020408169</v>
      </c>
      <c r="T613">
        <f>VLOOKUP(Lake!B613,'TRI Daily 2021-5'!W$1122:X$1487,2)</f>
        <v>68.833333333333329</v>
      </c>
      <c r="U613">
        <f t="shared" si="325"/>
        <v>74.973333333333329</v>
      </c>
      <c r="V613">
        <f t="shared" si="326"/>
        <v>18.261377777777717</v>
      </c>
    </row>
    <row r="614" spans="1:22" x14ac:dyDescent="0.45">
      <c r="A614" s="8">
        <v>45457.333333333336</v>
      </c>
      <c r="B614" s="2">
        <f t="shared" si="334"/>
        <v>166</v>
      </c>
      <c r="C614">
        <v>72.900000000000006</v>
      </c>
      <c r="D614">
        <v>67.900000000000006</v>
      </c>
      <c r="K614" s="4">
        <f t="shared" ref="K614:K618" si="404">IF(B614&gt;0,$Q$3+$Q$4*SIN((B614-$Q$5)/365*2*PI()),0)</f>
        <v>77.539710247243306</v>
      </c>
      <c r="L614" s="4">
        <f t="shared" ref="L614:L618" si="405">(C614-K614)^2</f>
        <v>21.52691117837449</v>
      </c>
      <c r="M614" s="4">
        <f t="shared" ref="M614:M618" si="406">$AJ$3+$AJ$4*SIN((B614-$AJ$5)/365*2*PI())</f>
        <v>71.728352058613893</v>
      </c>
      <c r="N614">
        <f t="shared" ref="N614:N618" si="407">IF(B614&gt;0,(D614-M614)^2,0)</f>
        <v>14.656279484693192</v>
      </c>
      <c r="P614">
        <f>VLOOKUP(Lake!B614,'TRI Daily 2021-5'!S$1122:T$1487,2)</f>
        <v>75</v>
      </c>
      <c r="Q614">
        <f>VLOOKUP(Lake!B614,'TRI Daily 2021-5'!U$1122:V$1487,2)</f>
        <v>70.321428571428569</v>
      </c>
      <c r="R614">
        <f t="shared" si="323"/>
        <v>76.306428571428569</v>
      </c>
      <c r="S614">
        <f t="shared" si="324"/>
        <v>11.603755612244841</v>
      </c>
      <c r="T614">
        <f>VLOOKUP(Lake!B614,'TRI Daily 2021-5'!W$1122:X$1487,2)</f>
        <v>69.285714285714292</v>
      </c>
      <c r="U614">
        <f t="shared" si="325"/>
        <v>75.425714285714292</v>
      </c>
      <c r="V614">
        <f t="shared" si="326"/>
        <v>6.3792326530612291</v>
      </c>
    </row>
    <row r="615" spans="1:22" x14ac:dyDescent="0.45">
      <c r="A615" s="8">
        <v>45457.625</v>
      </c>
      <c r="B615" s="2">
        <f t="shared" si="334"/>
        <v>166</v>
      </c>
      <c r="C615">
        <v>79.7</v>
      </c>
      <c r="D615">
        <v>68.8</v>
      </c>
      <c r="K615" s="4">
        <f t="shared" si="404"/>
        <v>77.539710247243306</v>
      </c>
      <c r="L615" s="4">
        <f t="shared" si="405"/>
        <v>4.6668518158655896</v>
      </c>
      <c r="M615" s="4">
        <f t="shared" si="406"/>
        <v>71.728352058613893</v>
      </c>
      <c r="N615">
        <f t="shared" si="407"/>
        <v>8.5752457791882435</v>
      </c>
      <c r="P615">
        <f>VLOOKUP(Lake!B615,'TRI Daily 2021-5'!S$1122:T$1487,2)</f>
        <v>75</v>
      </c>
      <c r="Q615">
        <f>VLOOKUP(Lake!B615,'TRI Daily 2021-5'!U$1122:V$1487,2)</f>
        <v>70.321428571428569</v>
      </c>
      <c r="R615">
        <f t="shared" si="323"/>
        <v>76.306428571428569</v>
      </c>
      <c r="S615">
        <f t="shared" si="324"/>
        <v>11.516327040816364</v>
      </c>
      <c r="T615">
        <f>VLOOKUP(Lake!B615,'TRI Daily 2021-5'!W$1122:X$1487,2)</f>
        <v>69.285714285714292</v>
      </c>
      <c r="U615">
        <f t="shared" si="325"/>
        <v>75.425714285714292</v>
      </c>
      <c r="V615">
        <f t="shared" si="326"/>
        <v>18.269518367346905</v>
      </c>
    </row>
    <row r="616" spans="1:22" x14ac:dyDescent="0.45">
      <c r="A616" s="8">
        <v>45467.333333333336</v>
      </c>
      <c r="B616" s="2">
        <f t="shared" si="334"/>
        <v>176</v>
      </c>
      <c r="C616">
        <v>77.8</v>
      </c>
      <c r="D616">
        <v>75.099999999999994</v>
      </c>
      <c r="K616" s="4">
        <f t="shared" si="404"/>
        <v>79.381138271902387</v>
      </c>
      <c r="L616" s="4">
        <f t="shared" si="405"/>
        <v>2.4999982348744751</v>
      </c>
      <c r="M616" s="4">
        <f t="shared" si="406"/>
        <v>73.444003667606367</v>
      </c>
      <c r="N616">
        <f t="shared" si="407"/>
        <v>2.7423238529011451</v>
      </c>
      <c r="P616">
        <f>VLOOKUP(Lake!B616,'TRI Daily 2021-5'!S$1122:T$1487,2)</f>
        <v>76.5</v>
      </c>
      <c r="Q616">
        <f>VLOOKUP(Lake!B616,'TRI Daily 2021-5'!U$1122:V$1487,2)</f>
        <v>76.035714285714292</v>
      </c>
      <c r="R616">
        <f t="shared" ref="R616:R679" si="408">Q616+$R$289</f>
        <v>82.020714285714291</v>
      </c>
      <c r="S616">
        <f t="shared" ref="S616:S679" si="409">(R616-C616)^2</f>
        <v>17.814429081632724</v>
      </c>
      <c r="T616">
        <f>VLOOKUP(Lake!B616,'TRI Daily 2021-5'!W$1122:X$1487,2)</f>
        <v>74.285714285714292</v>
      </c>
      <c r="U616">
        <f t="shared" ref="U616:U679" si="410">T616+$V$289</f>
        <v>80.425714285714292</v>
      </c>
      <c r="V616">
        <f t="shared" ref="V616:V679" si="411">(U616-C616)^2</f>
        <v>6.8943755102041315</v>
      </c>
    </row>
    <row r="617" spans="1:22" x14ac:dyDescent="0.45">
      <c r="A617" s="8">
        <v>45467.791666666664</v>
      </c>
      <c r="B617" s="2">
        <f t="shared" si="334"/>
        <v>176</v>
      </c>
      <c r="C617">
        <v>80.099999999999994</v>
      </c>
      <c r="D617">
        <v>70</v>
      </c>
      <c r="K617" s="4">
        <f t="shared" si="404"/>
        <v>79.381138271902387</v>
      </c>
      <c r="L617" s="4">
        <f t="shared" si="405"/>
        <v>0.51676218412347863</v>
      </c>
      <c r="M617" s="4">
        <f t="shared" si="406"/>
        <v>73.444003667606367</v>
      </c>
      <c r="N617">
        <f t="shared" si="407"/>
        <v>11.861161262486107</v>
      </c>
      <c r="P617">
        <f>VLOOKUP(Lake!B617,'TRI Daily 2021-5'!S$1122:T$1487,2)</f>
        <v>76.5</v>
      </c>
      <c r="Q617">
        <f>VLOOKUP(Lake!B617,'TRI Daily 2021-5'!U$1122:V$1487,2)</f>
        <v>76.035714285714292</v>
      </c>
      <c r="R617">
        <f t="shared" si="408"/>
        <v>82.020714285714291</v>
      </c>
      <c r="S617">
        <f t="shared" si="409"/>
        <v>3.6891433673469818</v>
      </c>
      <c r="T617">
        <f>VLOOKUP(Lake!B617,'TRI Daily 2021-5'!W$1122:X$1487,2)</f>
        <v>74.285714285714292</v>
      </c>
      <c r="U617">
        <f t="shared" si="410"/>
        <v>80.425714285714292</v>
      </c>
      <c r="V617">
        <f t="shared" si="411"/>
        <v>0.10608979591837539</v>
      </c>
    </row>
    <row r="618" spans="1:22" x14ac:dyDescent="0.45">
      <c r="A618" s="8">
        <v>45470.833333333336</v>
      </c>
      <c r="B618" s="2">
        <f t="shared" si="334"/>
        <v>179</v>
      </c>
      <c r="C618">
        <v>80.599999999999994</v>
      </c>
      <c r="D618">
        <v>73.5</v>
      </c>
      <c r="K618" s="4">
        <f t="shared" si="404"/>
        <v>79.845887429149457</v>
      </c>
      <c r="L618" s="4">
        <f t="shared" si="405"/>
        <v>0.56868576951480709</v>
      </c>
      <c r="M618" s="4">
        <f t="shared" si="406"/>
        <v>73.888426091624623</v>
      </c>
      <c r="N618">
        <f t="shared" si="407"/>
        <v>0.15087482865478033</v>
      </c>
      <c r="P618">
        <f>VLOOKUP(Lake!B618,'TRI Daily 2021-5'!S$1122:T$1487,2)</f>
        <v>78</v>
      </c>
      <c r="Q618">
        <f>VLOOKUP(Lake!B618,'TRI Daily 2021-5'!U$1122:V$1487,2)</f>
        <v>77.571428571428569</v>
      </c>
      <c r="R618">
        <f t="shared" si="408"/>
        <v>83.556428571428569</v>
      </c>
      <c r="S618">
        <f t="shared" si="409"/>
        <v>8.7404698979592013</v>
      </c>
      <c r="T618">
        <f>VLOOKUP(Lake!B618,'TRI Daily 2021-5'!W$1122:X$1487,2)</f>
        <v>74.785714285714292</v>
      </c>
      <c r="U618">
        <f t="shared" si="410"/>
        <v>80.925714285714292</v>
      </c>
      <c r="V618">
        <f t="shared" si="411"/>
        <v>0.10608979591837539</v>
      </c>
    </row>
    <row r="619" spans="1:22" x14ac:dyDescent="0.45">
      <c r="A619" s="8">
        <v>45474.333333333336</v>
      </c>
      <c r="B619" s="2">
        <f t="shared" si="334"/>
        <v>183</v>
      </c>
      <c r="C619">
        <v>78.5</v>
      </c>
      <c r="D619">
        <v>74.3</v>
      </c>
      <c r="K619" s="4">
        <f t="shared" ref="K619:K631" si="412">IF(B619&gt;0,$Q$3+$Q$4*SIN((B619-$Q$5)/365*2*PI()),0)</f>
        <v>80.398801913581181</v>
      </c>
      <c r="L619" s="4">
        <f t="shared" ref="L619:L631" si="413">(C619-K619)^2</f>
        <v>3.6054487070195553</v>
      </c>
      <c r="M619" s="4">
        <f t="shared" ref="M619:M631" si="414">$AJ$3+$AJ$4*SIN((B619-$AJ$5)/365*2*PI())</f>
        <v>74.426925883219681</v>
      </c>
      <c r="N619">
        <f t="shared" ref="N619:N631" si="415">IF(B619&gt;0,(D619-M619)^2,0)</f>
        <v>1.6110179831096864E-2</v>
      </c>
      <c r="P619">
        <f>VLOOKUP(Lake!B619,'TRI Daily 2021-5'!S$1122:T$1487,2)</f>
        <v>74</v>
      </c>
      <c r="Q619">
        <f>VLOOKUP(Lake!B619,'TRI Daily 2021-5'!U$1122:V$1487,2)</f>
        <v>77.821428571428569</v>
      </c>
      <c r="R619">
        <f t="shared" si="408"/>
        <v>83.806428571428569</v>
      </c>
      <c r="S619">
        <f t="shared" si="409"/>
        <v>28.158184183673441</v>
      </c>
      <c r="T619">
        <f>VLOOKUP(Lake!B619,'TRI Daily 2021-5'!W$1122:X$1487,2)</f>
        <v>76.61904761904762</v>
      </c>
      <c r="U619">
        <f t="shared" si="410"/>
        <v>82.759047619047621</v>
      </c>
      <c r="V619">
        <f t="shared" si="411"/>
        <v>18.139486621315211</v>
      </c>
    </row>
    <row r="620" spans="1:22" x14ac:dyDescent="0.45">
      <c r="A620" s="8">
        <v>45476.354166666664</v>
      </c>
      <c r="B620" s="2">
        <f t="shared" si="334"/>
        <v>185</v>
      </c>
      <c r="C620">
        <v>77.900000000000006</v>
      </c>
      <c r="D620">
        <v>77</v>
      </c>
      <c r="K620" s="4">
        <f t="shared" si="412"/>
        <v>80.645907935567024</v>
      </c>
      <c r="L620" s="4">
        <f t="shared" si="413"/>
        <v>7.5400103906099245</v>
      </c>
      <c r="M620" s="4">
        <f t="shared" si="414"/>
        <v>74.67228253897872</v>
      </c>
      <c r="N620">
        <f t="shared" si="415"/>
        <v>5.4182685783433522</v>
      </c>
      <c r="P620">
        <f>VLOOKUP(Lake!B620,'TRI Daily 2021-5'!S$1122:T$1487,2)</f>
        <v>78</v>
      </c>
      <c r="Q620">
        <f>VLOOKUP(Lake!B620,'TRI Daily 2021-5'!U$1122:V$1487,2)</f>
        <v>77.642857142857139</v>
      </c>
      <c r="R620">
        <f t="shared" si="408"/>
        <v>83.627857142857138</v>
      </c>
      <c r="S620">
        <f t="shared" si="409"/>
        <v>32.808347448979475</v>
      </c>
      <c r="T620">
        <f>VLOOKUP(Lake!B620,'TRI Daily 2021-5'!W$1122:X$1487,2)</f>
        <v>77.428571428571431</v>
      </c>
      <c r="U620">
        <f t="shared" si="410"/>
        <v>83.568571428571431</v>
      </c>
      <c r="V620">
        <f t="shared" si="411"/>
        <v>32.132702040816291</v>
      </c>
    </row>
    <row r="621" spans="1:22" x14ac:dyDescent="0.45">
      <c r="A621" s="8">
        <v>45477.541666666664</v>
      </c>
      <c r="B621" s="2">
        <f t="shared" si="334"/>
        <v>186</v>
      </c>
      <c r="C621">
        <v>82.3</v>
      </c>
      <c r="D621">
        <v>73.400000000000006</v>
      </c>
      <c r="K621" s="4">
        <f t="shared" si="412"/>
        <v>80.761991176005921</v>
      </c>
      <c r="L621" s="4">
        <f t="shared" si="413"/>
        <v>2.3654711426836412</v>
      </c>
      <c r="M621" s="4">
        <f t="shared" si="414"/>
        <v>74.788857206481239</v>
      </c>
      <c r="N621">
        <f t="shared" si="415"/>
        <v>1.9289243399948561</v>
      </c>
      <c r="P621">
        <f>VLOOKUP(Lake!B621,'TRI Daily 2021-5'!S$1122:T$1487,2)</f>
        <v>82</v>
      </c>
      <c r="Q621">
        <f>VLOOKUP(Lake!B621,'TRI Daily 2021-5'!U$1122:V$1487,2)</f>
        <v>78.071428571428569</v>
      </c>
      <c r="R621">
        <f t="shared" si="408"/>
        <v>84.056428571428569</v>
      </c>
      <c r="S621">
        <f t="shared" si="409"/>
        <v>3.0850413265306131</v>
      </c>
      <c r="T621">
        <f>VLOOKUP(Lake!B621,'TRI Daily 2021-5'!W$1122:X$1487,2)</f>
        <v>77.785714285714292</v>
      </c>
      <c r="U621">
        <f t="shared" si="410"/>
        <v>83.925714285714292</v>
      </c>
      <c r="V621">
        <f t="shared" si="411"/>
        <v>2.6429469387755411</v>
      </c>
    </row>
    <row r="622" spans="1:22" x14ac:dyDescent="0.45">
      <c r="A622" s="8">
        <v>45477.625</v>
      </c>
      <c r="B622" s="2">
        <f t="shared" si="334"/>
        <v>186</v>
      </c>
      <c r="C622">
        <v>82.3</v>
      </c>
      <c r="D622">
        <v>72.5</v>
      </c>
      <c r="K622" s="4">
        <f t="shared" si="412"/>
        <v>80.761991176005921</v>
      </c>
      <c r="L622" s="4">
        <f t="shared" si="413"/>
        <v>2.3654711426836412</v>
      </c>
      <c r="M622" s="4">
        <f t="shared" si="414"/>
        <v>74.788857206481239</v>
      </c>
      <c r="N622">
        <f t="shared" si="415"/>
        <v>5.2388673116611031</v>
      </c>
      <c r="P622">
        <f>VLOOKUP(Lake!B622,'TRI Daily 2021-5'!S$1122:T$1487,2)</f>
        <v>82</v>
      </c>
      <c r="Q622">
        <f>VLOOKUP(Lake!B622,'TRI Daily 2021-5'!U$1122:V$1487,2)</f>
        <v>78.071428571428569</v>
      </c>
      <c r="R622">
        <f t="shared" si="408"/>
        <v>84.056428571428569</v>
      </c>
      <c r="S622">
        <f t="shared" si="409"/>
        <v>3.0850413265306131</v>
      </c>
      <c r="T622">
        <f>VLOOKUP(Lake!B622,'TRI Daily 2021-5'!W$1122:X$1487,2)</f>
        <v>77.785714285714292</v>
      </c>
      <c r="U622">
        <f t="shared" si="410"/>
        <v>83.925714285714292</v>
      </c>
      <c r="V622">
        <f t="shared" si="411"/>
        <v>2.6429469387755411</v>
      </c>
    </row>
    <row r="623" spans="1:22" x14ac:dyDescent="0.45">
      <c r="A623" s="8">
        <v>45483.333333333336</v>
      </c>
      <c r="B623" s="2">
        <f t="shared" si="334"/>
        <v>192</v>
      </c>
      <c r="C623">
        <v>82.6</v>
      </c>
      <c r="D623">
        <v>78.5</v>
      </c>
      <c r="K623" s="4">
        <f t="shared" si="412"/>
        <v>81.351841194267138</v>
      </c>
      <c r="L623" s="4">
        <f t="shared" si="413"/>
        <v>1.5579004043284708</v>
      </c>
      <c r="M623" s="4">
        <f t="shared" si="414"/>
        <v>75.400755164960344</v>
      </c>
      <c r="N623">
        <f t="shared" si="415"/>
        <v>9.6053185475199836</v>
      </c>
      <c r="P623">
        <f>VLOOKUP(Lake!B623,'TRI Daily 2021-5'!S$1122:T$1487,2)</f>
        <v>73.5</v>
      </c>
      <c r="Q623">
        <f>VLOOKUP(Lake!B623,'TRI Daily 2021-5'!U$1122:V$1487,2)</f>
        <v>78.928571428571431</v>
      </c>
      <c r="R623">
        <f t="shared" si="408"/>
        <v>84.91357142857143</v>
      </c>
      <c r="S623">
        <f t="shared" si="409"/>
        <v>5.3526127551020739</v>
      </c>
      <c r="T623">
        <f>VLOOKUP(Lake!B623,'TRI Daily 2021-5'!W$1122:X$1487,2)</f>
        <v>78.5</v>
      </c>
      <c r="U623">
        <f t="shared" si="410"/>
        <v>84.64</v>
      </c>
      <c r="V623">
        <f t="shared" si="411"/>
        <v>4.1616000000000257</v>
      </c>
    </row>
    <row r="624" spans="1:22" x14ac:dyDescent="0.45">
      <c r="A624" s="8">
        <v>45485.333333333336</v>
      </c>
      <c r="B624" s="2">
        <f t="shared" si="334"/>
        <v>194</v>
      </c>
      <c r="C624">
        <v>77.599999999999994</v>
      </c>
      <c r="D624">
        <v>75.8</v>
      </c>
      <c r="K624" s="4">
        <f t="shared" si="412"/>
        <v>81.50713945614595</v>
      </c>
      <c r="L624" s="4">
        <f t="shared" si="413"/>
        <v>15.265738729772513</v>
      </c>
      <c r="M624" s="4">
        <f t="shared" si="414"/>
        <v>75.570650945264333</v>
      </c>
      <c r="N624">
        <f t="shared" si="415"/>
        <v>5.2600988908142611E-2</v>
      </c>
      <c r="P624">
        <f>VLOOKUP(Lake!B624,'TRI Daily 2021-5'!S$1122:T$1487,2)</f>
        <v>76</v>
      </c>
      <c r="Q624">
        <f>VLOOKUP(Lake!B624,'TRI Daily 2021-5'!U$1122:V$1487,2)</f>
        <v>78.5</v>
      </c>
      <c r="R624">
        <f t="shared" si="408"/>
        <v>84.484999999999999</v>
      </c>
      <c r="S624">
        <f t="shared" si="409"/>
        <v>47.40322500000007</v>
      </c>
      <c r="T624">
        <f>VLOOKUP(Lake!B624,'TRI Daily 2021-5'!W$1122:X$1487,2)</f>
        <v>78.30952380952381</v>
      </c>
      <c r="U624">
        <f t="shared" si="410"/>
        <v>84.449523809523811</v>
      </c>
      <c r="V624">
        <f t="shared" si="411"/>
        <v>46.915976417233658</v>
      </c>
    </row>
    <row r="625" spans="1:22" x14ac:dyDescent="0.45">
      <c r="A625" s="8">
        <v>45487.791666666664</v>
      </c>
      <c r="B625" s="2">
        <f t="shared" si="334"/>
        <v>196</v>
      </c>
      <c r="C625">
        <v>82.6</v>
      </c>
      <c r="D625">
        <v>73.599999999999994</v>
      </c>
      <c r="K625" s="4">
        <f t="shared" si="412"/>
        <v>81.641451242537443</v>
      </c>
      <c r="L625" s="4">
        <f t="shared" si="413"/>
        <v>0.91881572043300186</v>
      </c>
      <c r="M625" s="4">
        <f t="shared" si="414"/>
        <v>75.72315909177189</v>
      </c>
      <c r="N625">
        <f t="shared" si="415"/>
        <v>4.5078045289736624</v>
      </c>
      <c r="P625">
        <f>VLOOKUP(Lake!B625,'TRI Daily 2021-5'!S$1122:T$1487,2)</f>
        <v>80</v>
      </c>
      <c r="Q625">
        <f>VLOOKUP(Lake!B625,'TRI Daily 2021-5'!U$1122:V$1487,2)</f>
        <v>78.464285714285708</v>
      </c>
      <c r="R625">
        <f t="shared" si="408"/>
        <v>84.449285714285708</v>
      </c>
      <c r="S625">
        <f t="shared" si="409"/>
        <v>3.419857653061221</v>
      </c>
      <c r="T625">
        <f>VLOOKUP(Lake!B625,'TRI Daily 2021-5'!W$1122:X$1487,2)</f>
        <v>78.357142857142861</v>
      </c>
      <c r="U625">
        <f t="shared" si="410"/>
        <v>84.497142857142862</v>
      </c>
      <c r="V625">
        <f t="shared" si="411"/>
        <v>3.5991510204082022</v>
      </c>
    </row>
    <row r="626" spans="1:22" x14ac:dyDescent="0.45">
      <c r="A626" s="8">
        <v>45492.354166666664</v>
      </c>
      <c r="B626" s="2">
        <f t="shared" si="334"/>
        <v>201</v>
      </c>
      <c r="C626">
        <v>77.900000000000006</v>
      </c>
      <c r="D626">
        <v>72.900000000000006</v>
      </c>
      <c r="K626" s="4">
        <f t="shared" si="412"/>
        <v>81.884431934550236</v>
      </c>
      <c r="L626" s="4">
        <f t="shared" si="413"/>
        <v>15.875697841063687</v>
      </c>
      <c r="M626" s="4">
        <f t="shared" si="414"/>
        <v>76.027223661221797</v>
      </c>
      <c r="N626">
        <f t="shared" si="415"/>
        <v>9.7795278273054222</v>
      </c>
      <c r="P626">
        <f>VLOOKUP(Lake!B626,'TRI Daily 2021-5'!S$1122:T$1487,2)</f>
        <v>77</v>
      </c>
      <c r="Q626">
        <f>VLOOKUP(Lake!B626,'TRI Daily 2021-5'!U$1122:V$1487,2)</f>
        <v>78.75</v>
      </c>
      <c r="R626">
        <f t="shared" si="408"/>
        <v>84.734999999999999</v>
      </c>
      <c r="S626">
        <f t="shared" si="409"/>
        <v>46.717224999999914</v>
      </c>
      <c r="T626">
        <f>VLOOKUP(Lake!B626,'TRI Daily 2021-5'!W$1122:X$1487,2)</f>
        <v>78.666666666666671</v>
      </c>
      <c r="U626">
        <f t="shared" si="410"/>
        <v>84.806666666666672</v>
      </c>
      <c r="V626">
        <f t="shared" si="411"/>
        <v>47.702044444444439</v>
      </c>
    </row>
    <row r="627" spans="1:22" x14ac:dyDescent="0.45">
      <c r="A627" s="8">
        <v>45500.5</v>
      </c>
      <c r="B627" s="2">
        <f t="shared" si="334"/>
        <v>209</v>
      </c>
      <c r="C627">
        <v>81</v>
      </c>
      <c r="D627">
        <v>74.5</v>
      </c>
      <c r="K627" s="4">
        <f t="shared" si="412"/>
        <v>81.994330707607432</v>
      </c>
      <c r="L627" s="4">
        <f t="shared" si="413"/>
        <v>0.98869355609109622</v>
      </c>
      <c r="M627" s="4">
        <f t="shared" si="414"/>
        <v>76.280147489565394</v>
      </c>
      <c r="N627">
        <f t="shared" si="415"/>
        <v>3.1689250846059744</v>
      </c>
      <c r="P627">
        <f>VLOOKUP(Lake!B627,'TRI Daily 2021-5'!S$1122:T$1487,2)</f>
        <v>75.5</v>
      </c>
      <c r="Q627">
        <f>VLOOKUP(Lake!B627,'TRI Daily 2021-5'!U$1122:V$1487,2)</f>
        <v>77.428571428571431</v>
      </c>
      <c r="R627">
        <f t="shared" si="408"/>
        <v>83.41357142857143</v>
      </c>
      <c r="S627">
        <f t="shared" si="409"/>
        <v>5.825327040816334</v>
      </c>
      <c r="T627">
        <f>VLOOKUP(Lake!B627,'TRI Daily 2021-5'!W$1122:X$1487,2)</f>
        <v>77.761904761904759</v>
      </c>
      <c r="U627">
        <f t="shared" si="410"/>
        <v>83.90190476190476</v>
      </c>
      <c r="V627">
        <f t="shared" si="411"/>
        <v>8.4210512471655203</v>
      </c>
    </row>
    <row r="628" spans="1:22" x14ac:dyDescent="0.45">
      <c r="A628" s="8">
        <v>45510.333333333336</v>
      </c>
      <c r="B628" s="2">
        <f t="shared" si="334"/>
        <v>219</v>
      </c>
      <c r="C628">
        <v>77.900000000000006</v>
      </c>
      <c r="D628">
        <v>75.099999999999994</v>
      </c>
      <c r="K628" s="4">
        <f t="shared" si="412"/>
        <v>81.647612974995496</v>
      </c>
      <c r="L628" s="4">
        <f t="shared" si="413"/>
        <v>14.044603010354553</v>
      </c>
      <c r="M628" s="4">
        <f t="shared" si="414"/>
        <v>76.186731312792176</v>
      </c>
      <c r="N628">
        <f t="shared" si="415"/>
        <v>1.1809849462030189</v>
      </c>
      <c r="P628">
        <f>VLOOKUP(Lake!B628,'TRI Daily 2021-5'!S$1122:T$1487,2)</f>
        <v>78</v>
      </c>
      <c r="Q628">
        <f>VLOOKUP(Lake!B628,'TRI Daily 2021-5'!U$1122:V$1487,2)</f>
        <v>76.321428571428569</v>
      </c>
      <c r="R628">
        <f t="shared" si="408"/>
        <v>82.306428571428569</v>
      </c>
      <c r="S628">
        <f t="shared" si="409"/>
        <v>19.416612755101969</v>
      </c>
      <c r="T628">
        <f>VLOOKUP(Lake!B628,'TRI Daily 2021-5'!W$1122:X$1487,2)</f>
        <v>76.523809523809518</v>
      </c>
      <c r="U628">
        <f t="shared" si="410"/>
        <v>82.663809523809519</v>
      </c>
      <c r="V628">
        <f t="shared" si="411"/>
        <v>22.69388117913822</v>
      </c>
    </row>
    <row r="629" spans="1:22" x14ac:dyDescent="0.45">
      <c r="A629" s="8">
        <v>45516.354166666664</v>
      </c>
      <c r="B629" s="2">
        <f t="shared" ref="B629:B637" si="416">_xlfn.DAYS(A629,A$4)-730-365-365-365-365-366-365-365-365</f>
        <v>225</v>
      </c>
      <c r="C629">
        <v>76.099999999999994</v>
      </c>
      <c r="D629">
        <v>72.5</v>
      </c>
      <c r="K629" s="4">
        <f t="shared" si="412"/>
        <v>81.185036484777584</v>
      </c>
      <c r="L629" s="4">
        <f t="shared" si="413"/>
        <v>25.857596051519224</v>
      </c>
      <c r="M629" s="4">
        <f t="shared" si="414"/>
        <v>75.913046678945008</v>
      </c>
      <c r="N629">
        <f t="shared" si="415"/>
        <v>11.64888763265755</v>
      </c>
      <c r="P629">
        <f>VLOOKUP(Lake!B629,'TRI Daily 2021-5'!S$1122:T$1487,2)</f>
        <v>71.5</v>
      </c>
      <c r="Q629">
        <f>VLOOKUP(Lake!B629,'TRI Daily 2021-5'!U$1122:V$1487,2)</f>
        <v>76.178571428571431</v>
      </c>
      <c r="R629">
        <f t="shared" si="408"/>
        <v>82.16357142857143</v>
      </c>
      <c r="S629">
        <f t="shared" si="409"/>
        <v>36.76689846938784</v>
      </c>
      <c r="T629">
        <f>VLOOKUP(Lake!B629,'TRI Daily 2021-5'!W$1122:X$1487,2)</f>
        <v>76.261904761904759</v>
      </c>
      <c r="U629">
        <f t="shared" si="410"/>
        <v>82.40190476190476</v>
      </c>
      <c r="V629">
        <f t="shared" si="411"/>
        <v>39.714003628117958</v>
      </c>
    </row>
    <row r="630" spans="1:22" x14ac:dyDescent="0.45">
      <c r="A630" s="8">
        <v>45526.791666666664</v>
      </c>
      <c r="B630" s="2">
        <f t="shared" si="416"/>
        <v>235</v>
      </c>
      <c r="C630">
        <v>78.5</v>
      </c>
      <c r="D630">
        <v>70.7</v>
      </c>
      <c r="K630" s="4">
        <f t="shared" si="412"/>
        <v>80.005637635539927</v>
      </c>
      <c r="L630" s="4">
        <f t="shared" si="413"/>
        <v>2.2669446895542609</v>
      </c>
      <c r="M630" s="4">
        <f t="shared" si="414"/>
        <v>75.103531844860271</v>
      </c>
      <c r="N630">
        <f t="shared" si="415"/>
        <v>19.391092708698476</v>
      </c>
      <c r="P630">
        <f>VLOOKUP(Lake!B630,'TRI Daily 2021-5'!S$1122:T$1487,2)</f>
        <v>67</v>
      </c>
      <c r="Q630">
        <f>VLOOKUP(Lake!B630,'TRI Daily 2021-5'!U$1122:V$1487,2)</f>
        <v>72.964285714285708</v>
      </c>
      <c r="R630">
        <f t="shared" si="408"/>
        <v>78.949285714285708</v>
      </c>
      <c r="S630">
        <f t="shared" si="409"/>
        <v>0.2018576530612185</v>
      </c>
      <c r="T630">
        <f>VLOOKUP(Lake!B630,'TRI Daily 2021-5'!W$1122:X$1487,2)</f>
        <v>74.428571428571431</v>
      </c>
      <c r="U630">
        <f t="shared" si="410"/>
        <v>80.568571428571431</v>
      </c>
      <c r="V630">
        <f t="shared" si="411"/>
        <v>4.2789877551020519</v>
      </c>
    </row>
    <row r="631" spans="1:22" x14ac:dyDescent="0.45">
      <c r="A631" s="8">
        <v>45529.833333333336</v>
      </c>
      <c r="B631" s="2">
        <f t="shared" si="416"/>
        <v>238</v>
      </c>
      <c r="C631">
        <v>79.7</v>
      </c>
      <c r="D631">
        <v>70</v>
      </c>
      <c r="K631" s="4">
        <f t="shared" si="412"/>
        <v>79.556438111781532</v>
      </c>
      <c r="L631" s="4">
        <f t="shared" si="413"/>
        <v>2.061001574885284E-2</v>
      </c>
      <c r="M631" s="4">
        <f t="shared" si="414"/>
        <v>74.777384379852847</v>
      </c>
      <c r="N631">
        <f t="shared" si="415"/>
        <v>22.823401512861977</v>
      </c>
      <c r="P631">
        <f>VLOOKUP(Lake!B631,'TRI Daily 2021-5'!S$1122:T$1487,2)</f>
        <v>73.5</v>
      </c>
      <c r="Q631">
        <f>VLOOKUP(Lake!B631,'TRI Daily 2021-5'!U$1122:V$1487,2)</f>
        <v>72.071428571428569</v>
      </c>
      <c r="R631">
        <f t="shared" si="408"/>
        <v>78.056428571428569</v>
      </c>
      <c r="S631">
        <f t="shared" si="409"/>
        <v>2.7013270408163446</v>
      </c>
      <c r="T631">
        <f>VLOOKUP(Lake!B631,'TRI Daily 2021-5'!W$1122:X$1487,2)</f>
        <v>73.785714285714292</v>
      </c>
      <c r="U631">
        <f t="shared" si="410"/>
        <v>79.925714285714292</v>
      </c>
      <c r="V631">
        <f t="shared" si="411"/>
        <v>5.094693877551193E-2</v>
      </c>
    </row>
    <row r="632" spans="1:22" x14ac:dyDescent="0.45">
      <c r="A632" s="8">
        <v>45538.333333333336</v>
      </c>
      <c r="B632" s="2">
        <f t="shared" si="416"/>
        <v>247</v>
      </c>
      <c r="C632">
        <v>76.400000000000006</v>
      </c>
      <c r="D632">
        <v>74.2</v>
      </c>
      <c r="K632" s="4">
        <f t="shared" ref="K632:K633" si="417">IF(B632&gt;0,$Q$3+$Q$4*SIN((B632-$Q$5)/365*2*PI()),0)</f>
        <v>77.962112355610557</v>
      </c>
      <c r="L632" s="4">
        <f t="shared" ref="L632:L633" si="418">(C632-K632)^2</f>
        <v>2.4401950115511464</v>
      </c>
      <c r="M632" s="4">
        <f t="shared" ref="M632:M633" si="419">$AJ$3+$AJ$4*SIN((B632-$AJ$5)/365*2*PI())</f>
        <v>73.580897992528719</v>
      </c>
      <c r="N632">
        <f t="shared" ref="N632:N633" si="420">IF(B632&gt;0,(D632-M632)^2,0)</f>
        <v>0.3832872956549736</v>
      </c>
      <c r="P632">
        <f>VLOOKUP(Lake!B632,'TRI Daily 2021-5'!S$1122:T$1487,2)</f>
        <v>71.5</v>
      </c>
      <c r="Q632">
        <f>VLOOKUP(Lake!B632,'TRI Daily 2021-5'!U$1122:V$1487,2)</f>
        <v>73.892857142857139</v>
      </c>
      <c r="R632">
        <f t="shared" si="408"/>
        <v>79.877857142857138</v>
      </c>
      <c r="S632">
        <f t="shared" si="409"/>
        <v>12.095490306122377</v>
      </c>
      <c r="T632">
        <f>VLOOKUP(Lake!B632,'TRI Daily 2021-5'!W$1122:X$1487,2)</f>
        <v>73.857142857142861</v>
      </c>
      <c r="U632">
        <f t="shared" si="410"/>
        <v>79.997142857142862</v>
      </c>
      <c r="V632">
        <f t="shared" si="411"/>
        <v>12.939436734693871</v>
      </c>
    </row>
    <row r="633" spans="1:22" x14ac:dyDescent="0.45">
      <c r="A633" s="8">
        <v>45555.375</v>
      </c>
      <c r="B633" s="2">
        <f t="shared" si="416"/>
        <v>264</v>
      </c>
      <c r="C633">
        <v>72.5</v>
      </c>
      <c r="D633">
        <v>70</v>
      </c>
      <c r="K633" s="4">
        <f t="shared" si="417"/>
        <v>74.062284162555414</v>
      </c>
      <c r="L633" s="4">
        <f t="shared" si="418"/>
        <v>2.4407318045714725</v>
      </c>
      <c r="M633" s="4">
        <f t="shared" si="419"/>
        <v>70.520976483896646</v>
      </c>
      <c r="N633">
        <f t="shared" si="420"/>
        <v>0.2714164967733127</v>
      </c>
      <c r="P633">
        <f>VLOOKUP(Lake!B633,'TRI Daily 2021-5'!S$1122:T$1487,2)</f>
        <v>74</v>
      </c>
      <c r="Q633">
        <f>VLOOKUP(Lake!B633,'TRI Daily 2021-5'!U$1122:V$1487,2)</f>
        <v>68.464285714285708</v>
      </c>
      <c r="R633">
        <f t="shared" si="408"/>
        <v>74.449285714285708</v>
      </c>
      <c r="S633">
        <f t="shared" si="409"/>
        <v>3.7997147959183413</v>
      </c>
      <c r="T633">
        <f>VLOOKUP(Lake!B633,'TRI Daily 2021-5'!W$1122:X$1487,2)</f>
        <v>69.88095238095238</v>
      </c>
      <c r="U633">
        <f t="shared" si="410"/>
        <v>76.02095238095238</v>
      </c>
      <c r="V633">
        <f t="shared" si="411"/>
        <v>12.397105668934234</v>
      </c>
    </row>
    <row r="634" spans="1:22" x14ac:dyDescent="0.45">
      <c r="A634" s="8">
        <v>45559.375</v>
      </c>
      <c r="B634" s="2">
        <f t="shared" si="416"/>
        <v>268</v>
      </c>
      <c r="C634">
        <v>75.2</v>
      </c>
      <c r="D634">
        <v>72.2</v>
      </c>
      <c r="K634" s="4">
        <f t="shared" ref="K634:K636" si="421">IF(B634&gt;0,$Q$3+$Q$4*SIN((B634-$Q$5)/365*2*PI()),0)</f>
        <v>73.00380884915208</v>
      </c>
      <c r="L634" s="4">
        <f t="shared" ref="L634:L636" si="422">(C634-K634)^2</f>
        <v>4.8232555710627256</v>
      </c>
      <c r="M634" s="4">
        <f t="shared" ref="M634:M636" si="423">$AJ$3+$AJ$4*SIN((B634-$AJ$5)/365*2*PI())</f>
        <v>69.670839434452319</v>
      </c>
      <c r="N634">
        <f t="shared" ref="N634:N636" si="424">IF(B634&gt;0,(D634-M634)^2,0)</f>
        <v>6.3966531663214825</v>
      </c>
      <c r="P634">
        <f>VLOOKUP(Lake!B634,'TRI Daily 2021-5'!S$1122:T$1487,2)</f>
        <v>75</v>
      </c>
      <c r="Q634">
        <f>VLOOKUP(Lake!B634,'TRI Daily 2021-5'!U$1122:V$1487,2)</f>
        <v>71.785714285714292</v>
      </c>
      <c r="R634">
        <f t="shared" si="408"/>
        <v>77.770714285714291</v>
      </c>
      <c r="S634">
        <f t="shared" si="409"/>
        <v>6.6085719387755244</v>
      </c>
      <c r="T634">
        <f>VLOOKUP(Lake!B634,'TRI Daily 2021-5'!W$1122:X$1487,2)</f>
        <v>69.80952380952381</v>
      </c>
      <c r="U634">
        <f t="shared" si="410"/>
        <v>75.949523809523811</v>
      </c>
      <c r="V634">
        <f t="shared" si="411"/>
        <v>0.56178594104308155</v>
      </c>
    </row>
    <row r="635" spans="1:22" x14ac:dyDescent="0.45">
      <c r="A635" s="8">
        <v>45569.375</v>
      </c>
      <c r="B635" s="2">
        <f t="shared" si="416"/>
        <v>278</v>
      </c>
      <c r="C635">
        <v>57.6</v>
      </c>
      <c r="D635">
        <v>57.1</v>
      </c>
      <c r="E635" t="s">
        <v>89</v>
      </c>
      <c r="K635" s="4">
        <f t="shared" si="421"/>
        <v>70.178257505220301</v>
      </c>
      <c r="L635" s="4">
        <f t="shared" si="422"/>
        <v>158.2125618676308</v>
      </c>
      <c r="M635" s="4">
        <f t="shared" si="423"/>
        <v>67.372928597005043</v>
      </c>
      <c r="N635">
        <f t="shared" si="424"/>
        <v>105.53306195916396</v>
      </c>
      <c r="P635">
        <f>VLOOKUP(Lake!B635,'TRI Daily 2021-5'!S$1122:T$1487,2)</f>
        <v>70.5</v>
      </c>
      <c r="Q635">
        <f>VLOOKUP(Lake!B635,'TRI Daily 2021-5'!U$1122:V$1487,2)</f>
        <v>71.714285714285708</v>
      </c>
      <c r="R635">
        <f t="shared" si="408"/>
        <v>77.699285714285708</v>
      </c>
      <c r="S635">
        <f t="shared" si="409"/>
        <v>403.98128622448945</v>
      </c>
      <c r="T635">
        <f>VLOOKUP(Lake!B635,'TRI Daily 2021-5'!W$1122:X$1487,2)</f>
        <v>71.476190476190482</v>
      </c>
      <c r="U635">
        <f t="shared" si="410"/>
        <v>77.616190476190482</v>
      </c>
      <c r="V635">
        <f t="shared" si="411"/>
        <v>400.64788117913849</v>
      </c>
    </row>
    <row r="636" spans="1:22" x14ac:dyDescent="0.45">
      <c r="A636" s="8">
        <v>45572.402777777781</v>
      </c>
      <c r="B636" s="2">
        <f t="shared" si="416"/>
        <v>281</v>
      </c>
      <c r="C636">
        <v>56.5</v>
      </c>
      <c r="D636">
        <v>56.3</v>
      </c>
      <c r="K636" s="4">
        <f t="shared" si="421"/>
        <v>69.28985781306406</v>
      </c>
      <c r="L636" s="4">
        <f t="shared" si="422"/>
        <v>163.58046287839579</v>
      </c>
      <c r="M636" s="4">
        <f t="shared" si="423"/>
        <v>66.642986969157676</v>
      </c>
      <c r="N636">
        <f t="shared" si="424"/>
        <v>106.97737944416554</v>
      </c>
      <c r="P636">
        <f>VLOOKUP(Lake!B636,'TRI Daily 2021-5'!S$1122:T$1487,2)</f>
        <v>63.5</v>
      </c>
      <c r="Q636">
        <f>VLOOKUP(Lake!B636,'TRI Daily 2021-5'!U$1122:V$1487,2)</f>
        <v>70.071428571428569</v>
      </c>
      <c r="R636">
        <f t="shared" si="408"/>
        <v>76.056428571428569</v>
      </c>
      <c r="S636">
        <f t="shared" si="409"/>
        <v>382.45389846938764</v>
      </c>
      <c r="T636">
        <f>VLOOKUP(Lake!B636,'TRI Daily 2021-5'!W$1122:X$1487,2)</f>
        <v>70.952380952380949</v>
      </c>
      <c r="U636">
        <f t="shared" si="410"/>
        <v>77.09238095238095</v>
      </c>
      <c r="V636">
        <f t="shared" si="411"/>
        <v>424.04615328798172</v>
      </c>
    </row>
    <row r="637" spans="1:22" x14ac:dyDescent="0.45">
      <c r="A637" s="8">
        <v>45583.6875</v>
      </c>
      <c r="B637" s="2">
        <f t="shared" si="416"/>
        <v>292</v>
      </c>
      <c r="C637">
        <v>62.1</v>
      </c>
      <c r="D637">
        <v>54.2</v>
      </c>
      <c r="K637" s="4">
        <f t="shared" ref="K637" si="425">IF(B637&gt;0,$Q$3+$Q$4*SIN((B637-$Q$5)/365*2*PI()),0)</f>
        <v>65.925568225929069</v>
      </c>
      <c r="L637" s="4">
        <f t="shared" ref="L637" si="426">(C637-K637)^2</f>
        <v>14.634972251238077</v>
      </c>
      <c r="M637" s="4">
        <f t="shared" ref="M637" si="427">$AJ$3+$AJ$4*SIN((B637-$AJ$5)/365*2*PI())</f>
        <v>63.850746108875825</v>
      </c>
      <c r="N637">
        <f t="shared" ref="N637" si="428">IF(B637&gt;0,(D637-M637)^2,0)</f>
        <v>93.136900457981824</v>
      </c>
      <c r="P637">
        <f>VLOOKUP(Lake!B637,'TRI Daily 2021-5'!S$1122:T$1487,2)</f>
        <v>50</v>
      </c>
      <c r="Q637">
        <f>VLOOKUP(Lake!B637,'TRI Daily 2021-5'!U$1122:V$1487,2)</f>
        <v>56</v>
      </c>
      <c r="R637">
        <f t="shared" si="408"/>
        <v>61.984999999999999</v>
      </c>
      <c r="S637">
        <f t="shared" si="409"/>
        <v>1.3225000000000457E-2</v>
      </c>
      <c r="T637">
        <f>VLOOKUP(Lake!B637,'TRI Daily 2021-5'!W$1122:X$1487,2)</f>
        <v>60.88095238095238</v>
      </c>
      <c r="U637">
        <f t="shared" si="410"/>
        <v>67.02095238095238</v>
      </c>
      <c r="V637">
        <f t="shared" si="411"/>
        <v>24.215772335600885</v>
      </c>
    </row>
    <row r="638" spans="1:22" hidden="1" x14ac:dyDescent="0.45">
      <c r="A638" s="8">
        <v>45586.416666666664</v>
      </c>
      <c r="B638" s="2">
        <f>_xlfn.DAYS(A638,A$4)-730-365-365-365-365-366-365-365-365</f>
        <v>295</v>
      </c>
      <c r="C638">
        <v>50.2</v>
      </c>
      <c r="D638">
        <v>50.2</v>
      </c>
      <c r="E638" t="s">
        <v>90</v>
      </c>
      <c r="K638" s="4">
        <f>IF(B638&gt;0,$Q$3+$Q$4*SIN((B638-$Q$5)/365*2*PI()),0)</f>
        <v>64.989685643392463</v>
      </c>
      <c r="L638" s="4">
        <f>(C638-K638)^2</f>
        <v>218.73480143036903</v>
      </c>
      <c r="M638" s="4">
        <f>$AJ$3+$AJ$4*SIN((B638-$AJ$5)/365*2*PI())</f>
        <v>63.066598245864853</v>
      </c>
      <c r="N638">
        <f>IF(B638&gt;0,(D638-M638)^2,0)</f>
        <v>165.54935042049243</v>
      </c>
      <c r="P638">
        <f>VLOOKUP(Lake!B638,'TRI Daily 2021-5'!S$1122:T$1487,2)</f>
        <v>57</v>
      </c>
      <c r="Q638">
        <f>VLOOKUP(Lake!B638,'TRI Daily 2021-5'!U$1122:V$1487,2)</f>
        <v>53.5</v>
      </c>
      <c r="R638">
        <f t="shared" si="408"/>
        <v>59.484999999999999</v>
      </c>
      <c r="S638">
        <f t="shared" si="409"/>
        <v>86.211224999999942</v>
      </c>
      <c r="T638">
        <f>VLOOKUP(Lake!B638,'TRI Daily 2021-5'!W$1122:X$1487,2)</f>
        <v>58.666666666666664</v>
      </c>
      <c r="U638">
        <f t="shared" si="410"/>
        <v>64.806666666666658</v>
      </c>
      <c r="V638">
        <f t="shared" si="411"/>
        <v>213.35471111111076</v>
      </c>
    </row>
    <row r="639" spans="1:22" hidden="1" x14ac:dyDescent="0.45">
      <c r="A639" s="8">
        <v>45593.416666666664</v>
      </c>
      <c r="B639" s="2">
        <f t="shared" ref="B639:B671" si="429">_xlfn.DAYS(A639,A$4)-730-365-365-365-365-366-365-365-365</f>
        <v>302</v>
      </c>
      <c r="C639">
        <v>47</v>
      </c>
      <c r="D639">
        <v>47</v>
      </c>
      <c r="E639" t="s">
        <v>91</v>
      </c>
      <c r="K639" s="4">
        <f>IF(B639&gt;0,$Q$3+$Q$4*SIN((B639-$Q$5)/365*2*PI()),0)</f>
        <v>62.797951573938875</v>
      </c>
      <c r="L639" s="4">
        <f>(C639-K639)^2</f>
        <v>249.57527393251777</v>
      </c>
      <c r="M639" s="4">
        <f>$AJ$3+$AJ$4*SIN((B639-$AJ$5)/365*2*PI())</f>
        <v>61.218095909043996</v>
      </c>
      <c r="N639">
        <f>IF(B639&gt;0,(D639-M639)^2,0)</f>
        <v>202.15425127877361</v>
      </c>
      <c r="P639">
        <f>VLOOKUP(Lake!B639,'TRI Daily 2021-5'!S$1122:T$1487,2)</f>
        <v>56.5</v>
      </c>
      <c r="Q639">
        <f>VLOOKUP(Lake!B639,'TRI Daily 2021-5'!U$1122:V$1487,2)</f>
        <v>53.964285714285715</v>
      </c>
      <c r="R639">
        <f t="shared" si="408"/>
        <v>59.949285714285715</v>
      </c>
      <c r="S639">
        <f t="shared" si="409"/>
        <v>167.6840005102041</v>
      </c>
      <c r="T639">
        <f>VLOOKUP(Lake!B639,'TRI Daily 2021-5'!W$1122:X$1487,2)</f>
        <v>54.976190476190474</v>
      </c>
      <c r="U639">
        <f t="shared" si="410"/>
        <v>61.116190476190475</v>
      </c>
      <c r="V639">
        <f t="shared" si="411"/>
        <v>199.26683356009067</v>
      </c>
    </row>
    <row r="640" spans="1:22" hidden="1" x14ac:dyDescent="0.45">
      <c r="A640" s="8">
        <v>45598.458333333336</v>
      </c>
      <c r="B640" s="2">
        <f t="shared" si="429"/>
        <v>307</v>
      </c>
      <c r="C640">
        <v>57.2</v>
      </c>
      <c r="D640">
        <v>57.2</v>
      </c>
      <c r="E640" t="s">
        <v>91</v>
      </c>
      <c r="K640" s="4">
        <f t="shared" ref="K640:K656" si="430">IF(B640&gt;0,$Q$3+$Q$4*SIN((B640-$Q$5)/365*2*PI()),0)</f>
        <v>61.23947480034154</v>
      </c>
      <c r="L640" s="4">
        <f t="shared" ref="L640:L656" si="431">(C640-K640)^2</f>
        <v>16.317356662594303</v>
      </c>
      <c r="M640" s="4">
        <f t="shared" ref="M640:M656" si="432">$AJ$3+$AJ$4*SIN((B640-$AJ$5)/365*2*PI())</f>
        <v>59.893342917129459</v>
      </c>
      <c r="N640">
        <f t="shared" ref="N640:N656" si="433">IF(B640&gt;0,(D640-M640)^2,0)</f>
        <v>7.2540960692514096</v>
      </c>
      <c r="P640">
        <f>VLOOKUP(Lake!B640,'TRI Daily 2021-5'!S$1122:T$1487,2)</f>
        <v>58.5</v>
      </c>
      <c r="Q640">
        <f>VLOOKUP(Lake!B640,'TRI Daily 2021-5'!U$1122:V$1487,2)</f>
        <v>58.964285714285715</v>
      </c>
      <c r="R640">
        <f t="shared" si="408"/>
        <v>64.949285714285722</v>
      </c>
      <c r="S640">
        <f t="shared" si="409"/>
        <v>60.051429081632726</v>
      </c>
      <c r="T640">
        <f>VLOOKUP(Lake!B640,'TRI Daily 2021-5'!W$1122:X$1487,2)</f>
        <v>56.071428571428569</v>
      </c>
      <c r="U640">
        <f t="shared" si="410"/>
        <v>62.21142857142857</v>
      </c>
      <c r="V640">
        <f t="shared" si="411"/>
        <v>25.11441632653057</v>
      </c>
    </row>
    <row r="641" spans="1:22" x14ac:dyDescent="0.45">
      <c r="A641" s="8">
        <v>45604.666666666664</v>
      </c>
      <c r="B641" s="2">
        <f t="shared" si="429"/>
        <v>313</v>
      </c>
      <c r="C641">
        <v>67.599999999999994</v>
      </c>
      <c r="E641" t="s">
        <v>92</v>
      </c>
      <c r="K641" s="4">
        <f t="shared" si="430"/>
        <v>59.395332674395519</v>
      </c>
      <c r="L641" s="4">
        <f t="shared" si="431"/>
        <v>67.316565923841694</v>
      </c>
      <c r="M641" s="4">
        <f t="shared" si="432"/>
        <v>58.314337239344717</v>
      </c>
      <c r="N641">
        <f t="shared" si="433"/>
        <v>3400.5619276640259</v>
      </c>
      <c r="P641">
        <f>VLOOKUP(Lake!B641,'TRI Daily 2021-5'!S$1122:T$1487,2)</f>
        <v>63</v>
      </c>
      <c r="Q641">
        <f>VLOOKUP(Lake!B641,'TRI Daily 2021-5'!U$1122:V$1487,2)</f>
        <v>62.392857142857146</v>
      </c>
      <c r="R641">
        <f t="shared" si="408"/>
        <v>68.377857142857152</v>
      </c>
      <c r="S641">
        <f t="shared" si="409"/>
        <v>0.60506173469390134</v>
      </c>
      <c r="T641">
        <f>VLOOKUP(Lake!B641,'TRI Daily 2021-5'!W$1122:X$1487,2)</f>
        <v>60.38095238095238</v>
      </c>
      <c r="U641">
        <f t="shared" si="410"/>
        <v>66.52095238095238</v>
      </c>
      <c r="V641">
        <f t="shared" si="411"/>
        <v>1.1643437641723251</v>
      </c>
    </row>
    <row r="642" spans="1:22" x14ac:dyDescent="0.45">
      <c r="A642" s="8">
        <v>45604.708333333336</v>
      </c>
      <c r="B642" s="2">
        <f t="shared" si="429"/>
        <v>313</v>
      </c>
      <c r="C642">
        <v>66.3</v>
      </c>
      <c r="K642" s="4">
        <f t="shared" si="430"/>
        <v>59.395332674395519</v>
      </c>
      <c r="L642" s="4">
        <f t="shared" si="431"/>
        <v>47.674430877270098</v>
      </c>
      <c r="M642" s="4">
        <f t="shared" si="432"/>
        <v>58.314337239344717</v>
      </c>
      <c r="N642">
        <f t="shared" si="433"/>
        <v>3400.5619276640259</v>
      </c>
      <c r="P642">
        <f>VLOOKUP(Lake!B642,'TRI Daily 2021-5'!S$1122:T$1487,2)</f>
        <v>63</v>
      </c>
      <c r="Q642">
        <f>VLOOKUP(Lake!B642,'TRI Daily 2021-5'!U$1122:V$1487,2)</f>
        <v>62.392857142857146</v>
      </c>
      <c r="R642">
        <f t="shared" si="408"/>
        <v>68.377857142857152</v>
      </c>
      <c r="S642">
        <f t="shared" si="409"/>
        <v>4.317490306122501</v>
      </c>
      <c r="T642">
        <f>VLOOKUP(Lake!B642,'TRI Daily 2021-5'!W$1122:X$1487,2)</f>
        <v>60.38095238095238</v>
      </c>
      <c r="U642">
        <f t="shared" si="410"/>
        <v>66.52095238095238</v>
      </c>
      <c r="V642">
        <f t="shared" si="411"/>
        <v>4.8819954648526988E-2</v>
      </c>
    </row>
    <row r="643" spans="1:22" x14ac:dyDescent="0.45">
      <c r="A643" s="8">
        <v>45604.84375</v>
      </c>
      <c r="B643" s="2">
        <f t="shared" si="429"/>
        <v>313</v>
      </c>
      <c r="C643">
        <v>61.5</v>
      </c>
      <c r="K643" s="4">
        <f t="shared" si="430"/>
        <v>59.395332674395519</v>
      </c>
      <c r="L643" s="4">
        <f t="shared" si="431"/>
        <v>4.4296245514671195</v>
      </c>
      <c r="M643" s="4">
        <f t="shared" si="432"/>
        <v>58.314337239344717</v>
      </c>
      <c r="N643">
        <f t="shared" si="433"/>
        <v>3400.5619276640259</v>
      </c>
      <c r="P643">
        <f>VLOOKUP(Lake!B643,'TRI Daily 2021-5'!S$1122:T$1487,2)</f>
        <v>63</v>
      </c>
      <c r="Q643">
        <f>VLOOKUP(Lake!B643,'TRI Daily 2021-5'!U$1122:V$1487,2)</f>
        <v>62.392857142857146</v>
      </c>
      <c r="R643">
        <f t="shared" si="408"/>
        <v>68.377857142857152</v>
      </c>
      <c r="S643">
        <f t="shared" si="409"/>
        <v>47.304918877551152</v>
      </c>
      <c r="T643">
        <f>VLOOKUP(Lake!B643,'TRI Daily 2021-5'!W$1122:X$1487,2)</f>
        <v>60.38095238095238</v>
      </c>
      <c r="U643">
        <f t="shared" si="410"/>
        <v>66.52095238095238</v>
      </c>
      <c r="V643">
        <f t="shared" si="411"/>
        <v>25.209962811791375</v>
      </c>
    </row>
    <row r="644" spans="1:22" x14ac:dyDescent="0.45">
      <c r="A644" s="8">
        <v>45605.291666666664</v>
      </c>
      <c r="B644" s="2">
        <f t="shared" si="429"/>
        <v>314</v>
      </c>
      <c r="C644">
        <v>60.3</v>
      </c>
      <c r="K644" s="4">
        <f t="shared" si="430"/>
        <v>59.092015287306594</v>
      </c>
      <c r="L644" s="4">
        <f t="shared" si="431"/>
        <v>1.4592270661009625</v>
      </c>
      <c r="M644" s="4">
        <f t="shared" si="432"/>
        <v>58.053397804310428</v>
      </c>
      <c r="N644">
        <f t="shared" si="433"/>
        <v>3370.1969966255147</v>
      </c>
      <c r="P644">
        <f>VLOOKUP(Lake!B644,'TRI Daily 2021-5'!S$1122:T$1487,2)</f>
        <v>59.5</v>
      </c>
      <c r="Q644">
        <f>VLOOKUP(Lake!B644,'TRI Daily 2021-5'!U$1122:V$1487,2)</f>
        <v>62.035714285714285</v>
      </c>
      <c r="R644">
        <f t="shared" si="408"/>
        <v>68.020714285714291</v>
      </c>
      <c r="S644">
        <f t="shared" si="409"/>
        <v>59.609429081632783</v>
      </c>
      <c r="T644">
        <f>VLOOKUP(Lake!B644,'TRI Daily 2021-5'!W$1122:X$1487,2)</f>
        <v>60.69047619047619</v>
      </c>
      <c r="U644">
        <f t="shared" si="410"/>
        <v>66.83047619047619</v>
      </c>
      <c r="V644">
        <f t="shared" si="411"/>
        <v>42.64711927437645</v>
      </c>
    </row>
    <row r="645" spans="1:22" x14ac:dyDescent="0.45">
      <c r="A645" s="8">
        <v>45605.583333333336</v>
      </c>
      <c r="B645" s="2">
        <f t="shared" si="429"/>
        <v>314</v>
      </c>
      <c r="C645">
        <v>63.6</v>
      </c>
      <c r="K645" s="4">
        <f t="shared" si="430"/>
        <v>59.092015287306594</v>
      </c>
      <c r="L645" s="4">
        <f t="shared" si="431"/>
        <v>20.321926169877457</v>
      </c>
      <c r="M645" s="4">
        <f t="shared" si="432"/>
        <v>58.053397804310428</v>
      </c>
      <c r="N645">
        <f t="shared" si="433"/>
        <v>3370.1969966255147</v>
      </c>
      <c r="P645">
        <f>VLOOKUP(Lake!B645,'TRI Daily 2021-5'!S$1122:T$1487,2)</f>
        <v>59.5</v>
      </c>
      <c r="Q645">
        <f>VLOOKUP(Lake!B645,'TRI Daily 2021-5'!U$1122:V$1487,2)</f>
        <v>62.035714285714285</v>
      </c>
      <c r="R645">
        <f t="shared" si="408"/>
        <v>68.020714285714291</v>
      </c>
      <c r="S645">
        <f t="shared" si="409"/>
        <v>19.542714795918403</v>
      </c>
      <c r="T645">
        <f>VLOOKUP(Lake!B645,'TRI Daily 2021-5'!W$1122:X$1487,2)</f>
        <v>60.69047619047619</v>
      </c>
      <c r="U645">
        <f t="shared" si="410"/>
        <v>66.83047619047619</v>
      </c>
      <c r="V645">
        <f t="shared" si="411"/>
        <v>10.435976417233551</v>
      </c>
    </row>
    <row r="646" spans="1:22" x14ac:dyDescent="0.45">
      <c r="A646" s="8">
        <v>45607.416666666664</v>
      </c>
      <c r="B646" s="2">
        <f t="shared" si="429"/>
        <v>316</v>
      </c>
      <c r="C646">
        <v>61.1</v>
      </c>
      <c r="K646" s="4">
        <f t="shared" si="430"/>
        <v>58.489655211656107</v>
      </c>
      <c r="L646" s="4">
        <f t="shared" si="431"/>
        <v>6.8138999140341321</v>
      </c>
      <c r="M646" s="4">
        <f t="shared" si="432"/>
        <v>57.534126535273735</v>
      </c>
      <c r="N646">
        <f t="shared" si="433"/>
        <v>3310.1757161768892</v>
      </c>
      <c r="P646">
        <f>VLOOKUP(Lake!B646,'TRI Daily 2021-5'!S$1122:T$1487,2)</f>
        <v>60</v>
      </c>
      <c r="Q646">
        <f>VLOOKUP(Lake!B646,'TRI Daily 2021-5'!U$1122:V$1487,2)</f>
        <v>62.714285714285715</v>
      </c>
      <c r="R646">
        <f t="shared" si="408"/>
        <v>68.699285714285722</v>
      </c>
      <c r="S646">
        <f t="shared" si="409"/>
        <v>57.749143367347031</v>
      </c>
      <c r="T646">
        <f>VLOOKUP(Lake!B646,'TRI Daily 2021-5'!W$1122:X$1487,2)</f>
        <v>61.11904761904762</v>
      </c>
      <c r="U646">
        <f t="shared" si="410"/>
        <v>67.259047619047621</v>
      </c>
      <c r="V646">
        <f t="shared" si="411"/>
        <v>37.933867573696155</v>
      </c>
    </row>
    <row r="647" spans="1:22" x14ac:dyDescent="0.45">
      <c r="A647" s="8">
        <v>45608.625</v>
      </c>
      <c r="B647" s="2">
        <f t="shared" si="429"/>
        <v>317</v>
      </c>
      <c r="C647">
        <v>60.6</v>
      </c>
      <c r="K647" s="4">
        <f t="shared" si="430"/>
        <v>58.19079101538496</v>
      </c>
      <c r="L647" s="4">
        <f t="shared" si="431"/>
        <v>5.8042879315498395</v>
      </c>
      <c r="M647" s="4">
        <f t="shared" si="432"/>
        <v>57.275948572555137</v>
      </c>
      <c r="N647">
        <f t="shared" si="433"/>
        <v>3280.5342848859809</v>
      </c>
      <c r="P647">
        <f>VLOOKUP(Lake!B647,'TRI Daily 2021-5'!S$1122:T$1487,2)</f>
        <v>52.5</v>
      </c>
      <c r="Q647">
        <f>VLOOKUP(Lake!B647,'TRI Daily 2021-5'!U$1122:V$1487,2)</f>
        <v>62.25</v>
      </c>
      <c r="R647">
        <f t="shared" si="408"/>
        <v>68.234999999999999</v>
      </c>
      <c r="S647">
        <f t="shared" si="409"/>
        <v>58.293224999999971</v>
      </c>
      <c r="T647">
        <f>VLOOKUP(Lake!B647,'TRI Daily 2021-5'!W$1122:X$1487,2)</f>
        <v>60.88095238095238</v>
      </c>
      <c r="U647">
        <f t="shared" si="410"/>
        <v>67.02095238095238</v>
      </c>
      <c r="V647">
        <f t="shared" si="411"/>
        <v>41.228629478458025</v>
      </c>
    </row>
    <row r="648" spans="1:22" x14ac:dyDescent="0.45">
      <c r="A648" s="8">
        <v>45609.479166666664</v>
      </c>
      <c r="B648" s="2">
        <f t="shared" si="429"/>
        <v>318</v>
      </c>
      <c r="C648">
        <v>57.9</v>
      </c>
      <c r="K648" s="4">
        <f t="shared" si="430"/>
        <v>57.893588948792591</v>
      </c>
      <c r="L648" s="4">
        <f t="shared" si="431"/>
        <v>4.1101577584008038E-5</v>
      </c>
      <c r="M648" s="4">
        <f t="shared" si="432"/>
        <v>57.018844494487929</v>
      </c>
      <c r="N648">
        <f t="shared" si="433"/>
        <v>3251.1486274865965</v>
      </c>
      <c r="P648">
        <f>VLOOKUP(Lake!B648,'TRI Daily 2021-5'!S$1122:T$1487,2)</f>
        <v>51.5</v>
      </c>
      <c r="Q648">
        <f>VLOOKUP(Lake!B648,'TRI Daily 2021-5'!U$1122:V$1487,2)</f>
        <v>61.464285714285715</v>
      </c>
      <c r="R648">
        <f t="shared" si="408"/>
        <v>67.449285714285722</v>
      </c>
      <c r="S648">
        <f t="shared" si="409"/>
        <v>91.18885765306139</v>
      </c>
      <c r="T648">
        <f>VLOOKUP(Lake!B648,'TRI Daily 2021-5'!W$1122:X$1487,2)</f>
        <v>60.547619047619051</v>
      </c>
      <c r="U648">
        <f t="shared" si="410"/>
        <v>66.687619047619052</v>
      </c>
      <c r="V648">
        <f t="shared" si="411"/>
        <v>77.222248526077195</v>
      </c>
    </row>
    <row r="649" spans="1:22" x14ac:dyDescent="0.45">
      <c r="A649" s="8">
        <v>45610.333333333336</v>
      </c>
      <c r="B649" s="2">
        <f t="shared" si="429"/>
        <v>319</v>
      </c>
      <c r="C649">
        <v>56.8</v>
      </c>
      <c r="K649" s="4">
        <f t="shared" si="430"/>
        <v>57.598137079265491</v>
      </c>
      <c r="L649" s="4">
        <f t="shared" si="431"/>
        <v>0.6370227972984539</v>
      </c>
      <c r="M649" s="4">
        <f t="shared" si="432"/>
        <v>56.762890486559186</v>
      </c>
      <c r="N649">
        <f t="shared" si="433"/>
        <v>3222.0257363891114</v>
      </c>
      <c r="P649">
        <f>VLOOKUP(Lake!B649,'TRI Daily 2021-5'!S$1122:T$1487,2)</f>
        <v>51.5</v>
      </c>
      <c r="Q649">
        <f>VLOOKUP(Lake!B649,'TRI Daily 2021-5'!U$1122:V$1487,2)</f>
        <v>60.428571428571431</v>
      </c>
      <c r="R649">
        <f t="shared" si="408"/>
        <v>66.41357142857143</v>
      </c>
      <c r="S649">
        <f t="shared" si="409"/>
        <v>92.420755612244974</v>
      </c>
      <c r="T649">
        <f>VLOOKUP(Lake!B649,'TRI Daily 2021-5'!W$1122:X$1487,2)</f>
        <v>60.285714285714285</v>
      </c>
      <c r="U649">
        <f t="shared" si="410"/>
        <v>66.425714285714278</v>
      </c>
      <c r="V649">
        <f t="shared" si="411"/>
        <v>92.654375510203991</v>
      </c>
    </row>
    <row r="650" spans="1:22" x14ac:dyDescent="0.45">
      <c r="A650" s="8">
        <v>45613.333333333336</v>
      </c>
      <c r="B650" s="2">
        <f t="shared" si="429"/>
        <v>322</v>
      </c>
      <c r="C650">
        <v>55.9</v>
      </c>
      <c r="K650" s="4">
        <f t="shared" si="430"/>
        <v>56.72315539212893</v>
      </c>
      <c r="L650" s="4">
        <f t="shared" si="431"/>
        <v>0.67758479959093554</v>
      </c>
      <c r="M650" s="4">
        <f t="shared" si="432"/>
        <v>56.002685491876868</v>
      </c>
      <c r="N650">
        <f t="shared" si="433"/>
        <v>3136.3007823020757</v>
      </c>
      <c r="P650">
        <f>VLOOKUP(Lake!B650,'TRI Daily 2021-5'!S$1122:T$1487,2)</f>
        <v>46.5</v>
      </c>
      <c r="Q650">
        <f>VLOOKUP(Lake!B650,'TRI Daily 2021-5'!U$1122:V$1487,2)</f>
        <v>57.785714285714285</v>
      </c>
      <c r="R650">
        <f t="shared" si="408"/>
        <v>63.770714285714284</v>
      </c>
      <c r="S650">
        <f t="shared" si="409"/>
        <v>61.948143367346937</v>
      </c>
      <c r="T650">
        <f>VLOOKUP(Lake!B650,'TRI Daily 2021-5'!W$1122:X$1487,2)</f>
        <v>58.738095238095241</v>
      </c>
      <c r="U650">
        <f t="shared" si="410"/>
        <v>64.878095238095241</v>
      </c>
      <c r="V650">
        <f t="shared" si="411"/>
        <v>80.606194104308472</v>
      </c>
    </row>
    <row r="651" spans="1:22" x14ac:dyDescent="0.45">
      <c r="A651" s="8">
        <v>45614.5</v>
      </c>
      <c r="B651" s="2">
        <f t="shared" si="429"/>
        <v>323</v>
      </c>
      <c r="C651">
        <v>56.3</v>
      </c>
      <c r="K651" s="4">
        <f t="shared" si="430"/>
        <v>56.435574224141391</v>
      </c>
      <c r="L651" s="4">
        <f t="shared" si="431"/>
        <v>1.8380370251540813E-2</v>
      </c>
      <c r="M651" s="4">
        <f t="shared" si="432"/>
        <v>55.752086467097101</v>
      </c>
      <c r="N651">
        <f t="shared" si="433"/>
        <v>3108.2951454346717</v>
      </c>
      <c r="P651">
        <f>VLOOKUP(Lake!B651,'TRI Daily 2021-5'!S$1122:T$1487,2)</f>
        <v>52.5</v>
      </c>
      <c r="Q651">
        <f>VLOOKUP(Lake!B651,'TRI Daily 2021-5'!U$1122:V$1487,2)</f>
        <v>57.107142857142854</v>
      </c>
      <c r="R651">
        <f t="shared" si="408"/>
        <v>63.092142857142854</v>
      </c>
      <c r="S651">
        <f t="shared" si="409"/>
        <v>46.133204591836723</v>
      </c>
      <c r="T651">
        <f>VLOOKUP(Lake!B651,'TRI Daily 2021-5'!W$1122:X$1487,2)</f>
        <v>58.547619047619051</v>
      </c>
      <c r="U651">
        <f t="shared" si="410"/>
        <v>64.687619047619052</v>
      </c>
      <c r="V651">
        <f t="shared" si="411"/>
        <v>70.352153287981977</v>
      </c>
    </row>
    <row r="652" spans="1:22" x14ac:dyDescent="0.45">
      <c r="A652" s="8">
        <v>45614.708333333336</v>
      </c>
      <c r="B652" s="2">
        <f t="shared" si="429"/>
        <v>323</v>
      </c>
      <c r="C652">
        <v>59</v>
      </c>
      <c r="K652" s="4">
        <f t="shared" si="430"/>
        <v>56.435574224141391</v>
      </c>
      <c r="L652" s="4">
        <f t="shared" si="431"/>
        <v>6.5762795598880306</v>
      </c>
      <c r="M652" s="4">
        <f t="shared" si="432"/>
        <v>55.752086467097101</v>
      </c>
      <c r="N652">
        <f t="shared" si="433"/>
        <v>3108.2951454346717</v>
      </c>
      <c r="P652">
        <f>VLOOKUP(Lake!B652,'TRI Daily 2021-5'!S$1122:T$1487,2)</f>
        <v>52.5</v>
      </c>
      <c r="Q652">
        <f>VLOOKUP(Lake!B652,'TRI Daily 2021-5'!U$1122:V$1487,2)</f>
        <v>57.107142857142854</v>
      </c>
      <c r="R652">
        <f t="shared" si="408"/>
        <v>63.092142857142854</v>
      </c>
      <c r="S652">
        <f t="shared" si="409"/>
        <v>16.745633163265275</v>
      </c>
      <c r="T652">
        <f>VLOOKUP(Lake!B652,'TRI Daily 2021-5'!W$1122:X$1487,2)</f>
        <v>58.547619047619051</v>
      </c>
      <c r="U652">
        <f t="shared" si="410"/>
        <v>64.687619047619052</v>
      </c>
      <c r="V652">
        <f t="shared" si="411"/>
        <v>32.349010430839044</v>
      </c>
    </row>
    <row r="653" spans="1:22" x14ac:dyDescent="0.45">
      <c r="A653" s="8">
        <v>45615.5</v>
      </c>
      <c r="B653" s="2">
        <f t="shared" si="429"/>
        <v>324</v>
      </c>
      <c r="C653">
        <v>56.1</v>
      </c>
      <c r="K653" s="4">
        <f t="shared" si="430"/>
        <v>56.150175294448573</v>
      </c>
      <c r="L653" s="4">
        <f t="shared" si="431"/>
        <v>2.5175601730008604E-3</v>
      </c>
      <c r="M653" s="4">
        <f t="shared" si="432"/>
        <v>55.503012880198213</v>
      </c>
      <c r="N653">
        <f t="shared" si="433"/>
        <v>3080.5844387794486</v>
      </c>
      <c r="P653">
        <f>VLOOKUP(Lake!B653,'TRI Daily 2021-5'!S$1122:T$1487,2)</f>
        <v>53.5</v>
      </c>
      <c r="Q653">
        <f>VLOOKUP(Lake!B653,'TRI Daily 2021-5'!U$1122:V$1487,2)</f>
        <v>56.178571428571431</v>
      </c>
      <c r="R653">
        <f t="shared" si="408"/>
        <v>62.16357142857143</v>
      </c>
      <c r="S653">
        <f t="shared" si="409"/>
        <v>36.766898469387755</v>
      </c>
      <c r="T653">
        <f>VLOOKUP(Lake!B653,'TRI Daily 2021-5'!W$1122:X$1487,2)</f>
        <v>58.285714285714285</v>
      </c>
      <c r="U653">
        <f t="shared" si="410"/>
        <v>64.425714285714278</v>
      </c>
      <c r="V653">
        <f t="shared" si="411"/>
        <v>69.317518367346793</v>
      </c>
    </row>
    <row r="654" spans="1:22" x14ac:dyDescent="0.45">
      <c r="A654" s="8">
        <v>45617.5</v>
      </c>
      <c r="B654" s="2">
        <f t="shared" si="429"/>
        <v>326</v>
      </c>
      <c r="C654">
        <v>55.9</v>
      </c>
      <c r="K654" s="4">
        <f t="shared" si="430"/>
        <v>55.586261757692029</v>
      </c>
      <c r="L654" s="4">
        <f t="shared" si="431"/>
        <v>9.8431684686494492E-2</v>
      </c>
      <c r="M654" s="4">
        <f t="shared" si="432"/>
        <v>55.009736769669587</v>
      </c>
      <c r="N654">
        <f t="shared" si="433"/>
        <v>3026.0711394683381</v>
      </c>
      <c r="P654">
        <f>VLOOKUP(Lake!B654,'TRI Daily 2021-5'!S$1122:T$1487,2)</f>
        <v>37.5</v>
      </c>
      <c r="Q654">
        <f>VLOOKUP(Lake!B654,'TRI Daily 2021-5'!U$1122:V$1487,2)</f>
        <v>52.642857142857146</v>
      </c>
      <c r="R654">
        <f t="shared" si="408"/>
        <v>58.627857142857145</v>
      </c>
      <c r="S654">
        <f t="shared" si="409"/>
        <v>7.4412045918367555</v>
      </c>
      <c r="T654">
        <f>VLOOKUP(Lake!B654,'TRI Daily 2021-5'!W$1122:X$1487,2)</f>
        <v>56.357142857142854</v>
      </c>
      <c r="U654">
        <f t="shared" si="410"/>
        <v>62.497142857142855</v>
      </c>
      <c r="V654">
        <f t="shared" si="411"/>
        <v>43.522293877551007</v>
      </c>
    </row>
    <row r="655" spans="1:22" x14ac:dyDescent="0.45">
      <c r="A655" s="8">
        <v>45622.5</v>
      </c>
      <c r="B655" s="2">
        <f t="shared" si="429"/>
        <v>331</v>
      </c>
      <c r="C655">
        <v>54.5</v>
      </c>
      <c r="K655" s="4">
        <f t="shared" si="430"/>
        <v>54.22050157769138</v>
      </c>
      <c r="L655" s="4">
        <f t="shared" si="431"/>
        <v>7.8119368073007872E-2</v>
      </c>
      <c r="M655" s="4">
        <f t="shared" si="432"/>
        <v>53.80834729083665</v>
      </c>
      <c r="N655">
        <f t="shared" si="433"/>
        <v>2895.3382381712877</v>
      </c>
      <c r="P655">
        <f>VLOOKUP(Lake!B655,'TRI Daily 2021-5'!S$1122:T$1487,2)</f>
        <v>46</v>
      </c>
      <c r="Q655">
        <f>VLOOKUP(Lake!B655,'TRI Daily 2021-5'!U$1122:V$1487,2)</f>
        <v>46.535714285714285</v>
      </c>
      <c r="R655">
        <f t="shared" si="408"/>
        <v>52.520714285714284</v>
      </c>
      <c r="S655">
        <f t="shared" si="409"/>
        <v>3.9175719387755166</v>
      </c>
      <c r="T655">
        <f>VLOOKUP(Lake!B655,'TRI Daily 2021-5'!W$1122:X$1487,2)</f>
        <v>51.69047619047619</v>
      </c>
      <c r="U655">
        <f t="shared" si="410"/>
        <v>57.83047619047619</v>
      </c>
      <c r="V655">
        <f t="shared" si="411"/>
        <v>11.092071655328798</v>
      </c>
    </row>
    <row r="656" spans="1:22" x14ac:dyDescent="0.45">
      <c r="A656" s="8">
        <v>45623.5</v>
      </c>
      <c r="B656" s="2">
        <f t="shared" si="429"/>
        <v>332</v>
      </c>
      <c r="C656">
        <v>54.1</v>
      </c>
      <c r="K656" s="4">
        <f t="shared" si="430"/>
        <v>53.955545540400877</v>
      </c>
      <c r="L656" s="4">
        <f t="shared" si="431"/>
        <v>2.0867090898075126E-2</v>
      </c>
      <c r="M656" s="4">
        <f t="shared" si="432"/>
        <v>53.574091692919687</v>
      </c>
      <c r="N656">
        <f t="shared" si="433"/>
        <v>2870.1833007213663</v>
      </c>
      <c r="P656">
        <f>VLOOKUP(Lake!B656,'TRI Daily 2021-5'!S$1122:T$1487,2)</f>
        <v>43.5</v>
      </c>
      <c r="Q656">
        <f>VLOOKUP(Lake!B656,'TRI Daily 2021-5'!U$1122:V$1487,2)</f>
        <v>45.964285714285715</v>
      </c>
      <c r="R656">
        <f t="shared" si="408"/>
        <v>51.949285714285715</v>
      </c>
      <c r="S656">
        <f t="shared" si="409"/>
        <v>4.6255719387755141</v>
      </c>
      <c r="T656">
        <f>VLOOKUP(Lake!B656,'TRI Daily 2021-5'!W$1122:X$1487,2)</f>
        <v>50.595238095238095</v>
      </c>
      <c r="U656">
        <f t="shared" si="410"/>
        <v>56.735238095238095</v>
      </c>
      <c r="V656">
        <f t="shared" si="411"/>
        <v>6.9444798185940977</v>
      </c>
    </row>
    <row r="657" spans="1:22" x14ac:dyDescent="0.45">
      <c r="A657" s="8">
        <v>45629.625</v>
      </c>
      <c r="B657" s="2">
        <f t="shared" si="429"/>
        <v>338</v>
      </c>
      <c r="C657">
        <v>50.7</v>
      </c>
      <c r="D657" t="s">
        <v>94</v>
      </c>
      <c r="K657" s="4">
        <f t="shared" ref="K657:K663" si="434">IF(B657&gt;0,$Q$3+$Q$4*SIN((B657-$Q$5)/365*2*PI()),0)</f>
        <v>52.429755064485775</v>
      </c>
      <c r="L657" s="4">
        <f t="shared" ref="L657:L663" si="435">(C657-K657)^2</f>
        <v>2.992052583114178</v>
      </c>
      <c r="M657" s="4">
        <f t="shared" ref="M657:M663" si="436">$AJ$3+$AJ$4*SIN((B657-$AJ$5)/365*2*PI())</f>
        <v>52.216528785530031</v>
      </c>
      <c r="N657" t="e">
        <f t="shared" ref="N657:N663" si="437">IF(B657&gt;0,(D657-M657)^2,0)</f>
        <v>#VALUE!</v>
      </c>
      <c r="P657">
        <f>VLOOKUP(Lake!B657,'TRI Daily 2021-5'!S$1122:T$1487,2)</f>
        <v>24</v>
      </c>
      <c r="Q657">
        <f>VLOOKUP(Lake!B657,'TRI Daily 2021-5'!U$1122:V$1487,2)</f>
        <v>38.642857142857146</v>
      </c>
      <c r="R657">
        <f t="shared" si="408"/>
        <v>44.627857142857145</v>
      </c>
      <c r="S657">
        <f t="shared" si="409"/>
        <v>36.870918877551027</v>
      </c>
      <c r="T657">
        <f>VLOOKUP(Lake!B657,'TRI Daily 2021-5'!W$1122:X$1487,2)</f>
        <v>42.547619047619051</v>
      </c>
      <c r="U657">
        <f t="shared" si="410"/>
        <v>48.687619047619052</v>
      </c>
      <c r="V657">
        <f t="shared" si="411"/>
        <v>4.0496770975056648</v>
      </c>
    </row>
    <row r="658" spans="1:22" x14ac:dyDescent="0.45">
      <c r="A658" s="8">
        <v>45630.5</v>
      </c>
      <c r="B658" s="2">
        <f t="shared" si="429"/>
        <v>339</v>
      </c>
      <c r="C658">
        <v>50.3</v>
      </c>
      <c r="K658" s="4">
        <f t="shared" si="434"/>
        <v>52.186817650966368</v>
      </c>
      <c r="L658" s="4">
        <f t="shared" si="435"/>
        <v>3.5600808479982549</v>
      </c>
      <c r="M658" s="4">
        <f t="shared" si="436"/>
        <v>51.998889237547516</v>
      </c>
      <c r="N658">
        <f t="shared" si="437"/>
        <v>2703.884481938735</v>
      </c>
      <c r="P658">
        <f>VLOOKUP(Lake!B658,'TRI Daily 2021-5'!S$1122:T$1487,2)</f>
        <v>32</v>
      </c>
      <c r="Q658">
        <f>VLOOKUP(Lake!B658,'TRI Daily 2021-5'!U$1122:V$1487,2)</f>
        <v>37.321428571428569</v>
      </c>
      <c r="R658">
        <f t="shared" si="408"/>
        <v>43.306428571428569</v>
      </c>
      <c r="S658">
        <f t="shared" si="409"/>
        <v>48.91004132653061</v>
      </c>
      <c r="T658">
        <f>VLOOKUP(Lake!B658,'TRI Daily 2021-5'!W$1122:X$1487,2)</f>
        <v>41.61904761904762</v>
      </c>
      <c r="U658">
        <f t="shared" si="410"/>
        <v>47.759047619047621</v>
      </c>
      <c r="V658">
        <f t="shared" si="411"/>
        <v>6.4564390022675493</v>
      </c>
    </row>
    <row r="659" spans="1:22" x14ac:dyDescent="0.45">
      <c r="A659" s="8">
        <v>45632.5</v>
      </c>
      <c r="B659" s="2">
        <f t="shared" si="429"/>
        <v>341</v>
      </c>
      <c r="C659">
        <v>49.4</v>
      </c>
      <c r="K659" s="4">
        <f t="shared" si="434"/>
        <v>51.711337501502598</v>
      </c>
      <c r="L659" s="4">
        <f t="shared" si="435"/>
        <v>5.3422810458522791</v>
      </c>
      <c r="M659" s="4">
        <f t="shared" si="436"/>
        <v>51.571586624964269</v>
      </c>
      <c r="N659">
        <f t="shared" si="437"/>
        <v>2659.6285470161934</v>
      </c>
      <c r="P659">
        <f>VLOOKUP(Lake!B659,'TRI Daily 2021-5'!S$1122:T$1487,2)</f>
        <v>23</v>
      </c>
      <c r="Q659">
        <f>VLOOKUP(Lake!B659,'TRI Daily 2021-5'!U$1122:V$1487,2)</f>
        <v>35.964285714285715</v>
      </c>
      <c r="R659">
        <f t="shared" si="408"/>
        <v>41.949285714285715</v>
      </c>
      <c r="S659">
        <f t="shared" si="409"/>
        <v>55.513143367346913</v>
      </c>
      <c r="T659">
        <f>VLOOKUP(Lake!B659,'TRI Daily 2021-5'!W$1122:X$1487,2)</f>
        <v>39.404761904761905</v>
      </c>
      <c r="U659">
        <f t="shared" si="410"/>
        <v>45.544761904761906</v>
      </c>
      <c r="V659">
        <f t="shared" si="411"/>
        <v>14.862860770975038</v>
      </c>
    </row>
    <row r="660" spans="1:22" x14ac:dyDescent="0.45">
      <c r="A660" s="8">
        <v>45633.5</v>
      </c>
      <c r="B660" s="2">
        <f t="shared" si="429"/>
        <v>342</v>
      </c>
      <c r="C660">
        <v>49.6</v>
      </c>
      <c r="K660" s="4">
        <f t="shared" si="434"/>
        <v>51.47893566058822</v>
      </c>
      <c r="L660" s="4">
        <f t="shared" si="435"/>
        <v>3.5303992166300873</v>
      </c>
      <c r="M660" s="4">
        <f t="shared" si="436"/>
        <v>51.362050179349581</v>
      </c>
      <c r="N660">
        <f t="shared" si="437"/>
        <v>2638.0601986260244</v>
      </c>
      <c r="P660">
        <f>VLOOKUP(Lake!B660,'TRI Daily 2021-5'!S$1122:T$1487,2)</f>
        <v>30.5</v>
      </c>
      <c r="Q660">
        <f>VLOOKUP(Lake!B660,'TRI Daily 2021-5'!U$1122:V$1487,2)</f>
        <v>35.428571428571431</v>
      </c>
      <c r="R660">
        <f t="shared" si="408"/>
        <v>41.41357142857143</v>
      </c>
      <c r="S660">
        <f t="shared" si="409"/>
        <v>67.017612755102036</v>
      </c>
      <c r="T660">
        <f>VLOOKUP(Lake!B660,'TRI Daily 2021-5'!W$1122:X$1487,2)</f>
        <v>38.642857142857146</v>
      </c>
      <c r="U660">
        <f t="shared" si="410"/>
        <v>44.782857142857146</v>
      </c>
      <c r="V660">
        <f t="shared" si="411"/>
        <v>23.204865306122429</v>
      </c>
    </row>
    <row r="661" spans="1:22" x14ac:dyDescent="0.45">
      <c r="A661" s="8">
        <v>45635.5</v>
      </c>
      <c r="B661" s="2">
        <f t="shared" si="429"/>
        <v>344</v>
      </c>
      <c r="C661">
        <v>49.2</v>
      </c>
      <c r="K661" s="4">
        <f t="shared" si="434"/>
        <v>51.025152754393616</v>
      </c>
      <c r="L661" s="4">
        <f t="shared" si="435"/>
        <v>3.331182576870594</v>
      </c>
      <c r="M661" s="4">
        <f t="shared" si="436"/>
        <v>50.951517441930434</v>
      </c>
      <c r="N661">
        <f t="shared" si="437"/>
        <v>2596.0571296353414</v>
      </c>
      <c r="P661">
        <f>VLOOKUP(Lake!B661,'TRI Daily 2021-5'!S$1122:T$1487,2)</f>
        <v>51</v>
      </c>
      <c r="Q661">
        <f>VLOOKUP(Lake!B661,'TRI Daily 2021-5'!U$1122:V$1487,2)</f>
        <v>35.535714285714285</v>
      </c>
      <c r="R661">
        <f t="shared" si="408"/>
        <v>41.520714285714284</v>
      </c>
      <c r="S661">
        <f t="shared" si="409"/>
        <v>58.971429081632721</v>
      </c>
      <c r="T661">
        <f>VLOOKUP(Lake!B661,'TRI Daily 2021-5'!W$1122:X$1487,2)</f>
        <v>38.285714285714285</v>
      </c>
      <c r="U661">
        <f t="shared" si="410"/>
        <v>44.425714285714285</v>
      </c>
      <c r="V661">
        <f t="shared" si="411"/>
        <v>22.793804081632686</v>
      </c>
    </row>
    <row r="662" spans="1:22" x14ac:dyDescent="0.45">
      <c r="A662" s="8">
        <v>45636.583333333336</v>
      </c>
      <c r="B662" s="2">
        <f t="shared" si="429"/>
        <v>345</v>
      </c>
      <c r="C662">
        <v>53.4</v>
      </c>
      <c r="K662" s="4">
        <f t="shared" si="434"/>
        <v>50.803906154781949</v>
      </c>
      <c r="L662" s="4">
        <f t="shared" si="435"/>
        <v>6.7397032531790408</v>
      </c>
      <c r="M662" s="4">
        <f t="shared" si="436"/>
        <v>50.750642799836093</v>
      </c>
      <c r="N662">
        <f t="shared" si="437"/>
        <v>2575.6277445965552</v>
      </c>
      <c r="P662">
        <f>VLOOKUP(Lake!B662,'TRI Daily 2021-5'!S$1122:T$1487,2)</f>
        <v>58.5</v>
      </c>
      <c r="Q662">
        <f>VLOOKUP(Lake!B662,'TRI Daily 2021-5'!U$1122:V$1487,2)</f>
        <v>36.428571428571431</v>
      </c>
      <c r="R662">
        <f t="shared" si="408"/>
        <v>42.41357142857143</v>
      </c>
      <c r="S662">
        <f t="shared" si="409"/>
        <v>120.70161275510198</v>
      </c>
      <c r="T662">
        <f>VLOOKUP(Lake!B662,'TRI Daily 2021-5'!W$1122:X$1487,2)</f>
        <v>38.523809523809526</v>
      </c>
      <c r="U662">
        <f t="shared" si="410"/>
        <v>44.663809523809526</v>
      </c>
      <c r="V662">
        <f t="shared" si="411"/>
        <v>76.321024036281116</v>
      </c>
    </row>
    <row r="663" spans="1:22" x14ac:dyDescent="0.45">
      <c r="A663" s="8">
        <v>45638.5</v>
      </c>
      <c r="B663" s="2">
        <f t="shared" si="429"/>
        <v>347</v>
      </c>
      <c r="C663">
        <v>49.2</v>
      </c>
      <c r="K663" s="4">
        <f t="shared" si="434"/>
        <v>50.373030443814756</v>
      </c>
      <c r="L663" s="4">
        <f t="shared" si="435"/>
        <v>1.3760004221162359</v>
      </c>
      <c r="M663" s="4">
        <f t="shared" si="436"/>
        <v>50.357974568698189</v>
      </c>
      <c r="N663">
        <f t="shared" si="437"/>
        <v>2535.9256026616536</v>
      </c>
      <c r="P663">
        <f>VLOOKUP(Lake!B663,'TRI Daily 2021-5'!S$1122:T$1487,2)</f>
        <v>33.5</v>
      </c>
      <c r="Q663">
        <f>VLOOKUP(Lake!B663,'TRI Daily 2021-5'!U$1122:V$1487,2)</f>
        <v>35.571428571428569</v>
      </c>
      <c r="R663">
        <f t="shared" si="408"/>
        <v>41.556428571428569</v>
      </c>
      <c r="S663">
        <f t="shared" si="409"/>
        <v>58.424184183673553</v>
      </c>
      <c r="T663">
        <f>VLOOKUP(Lake!B663,'TRI Daily 2021-5'!W$1122:X$1487,2)</f>
        <v>38</v>
      </c>
      <c r="U663">
        <f t="shared" si="410"/>
        <v>44.14</v>
      </c>
      <c r="V663">
        <f t="shared" si="411"/>
        <v>25.603600000000021</v>
      </c>
    </row>
    <row r="664" spans="1:22" x14ac:dyDescent="0.45">
      <c r="A664" s="8">
        <v>45645.5</v>
      </c>
      <c r="B664" s="2">
        <f t="shared" si="429"/>
        <v>354</v>
      </c>
      <c r="C664">
        <v>48.7</v>
      </c>
      <c r="K664" s="4">
        <f t="shared" ref="K664:K668" si="438">IF(B664&gt;0,$Q$3+$Q$4*SIN((B664-$Q$5)/365*2*PI()),0)</f>
        <v>48.993464779226279</v>
      </c>
      <c r="L664" s="4">
        <f t="shared" ref="L664:L668" si="439">(C664-K664)^2</f>
        <v>8.6121576646327247E-2</v>
      </c>
      <c r="M664" s="4">
        <f t="shared" ref="M664:M668" si="440">$AJ$3+$AJ$4*SIN((B664-$AJ$5)/365*2*PI())</f>
        <v>49.084948161130619</v>
      </c>
      <c r="N664">
        <f t="shared" ref="N664:N668" si="441">IF(B664&gt;0,(D664-M664)^2,0)</f>
        <v>2409.3321359808801</v>
      </c>
      <c r="P664">
        <f>VLOOKUP(Lake!B664,'TRI Daily 2021-5'!S$1122:T$1487,2)</f>
        <v>40.5</v>
      </c>
      <c r="Q664">
        <f>VLOOKUP(Lake!B664,'TRI Daily 2021-5'!U$1122:V$1487,2)</f>
        <v>43.107142857142854</v>
      </c>
      <c r="R664">
        <f t="shared" si="408"/>
        <v>49.092142857142854</v>
      </c>
      <c r="S664">
        <f t="shared" si="409"/>
        <v>0.15377602040815821</v>
      </c>
      <c r="T664">
        <f>VLOOKUP(Lake!B664,'TRI Daily 2021-5'!W$1122:X$1487,2)</f>
        <v>39.095238095238095</v>
      </c>
      <c r="U664">
        <f t="shared" si="410"/>
        <v>45.235238095238095</v>
      </c>
      <c r="V664">
        <f t="shared" si="411"/>
        <v>12.00457505668936</v>
      </c>
    </row>
    <row r="665" spans="1:22" x14ac:dyDescent="0.45">
      <c r="A665" s="8">
        <v>45646.5</v>
      </c>
      <c r="B665" s="2">
        <f t="shared" si="429"/>
        <v>355</v>
      </c>
      <c r="C665">
        <v>48.3</v>
      </c>
      <c r="K665" s="4">
        <f t="shared" si="438"/>
        <v>48.813484190647891</v>
      </c>
      <c r="L665" s="4">
        <f t="shared" si="439"/>
        <v>0.26366601404532269</v>
      </c>
      <c r="M665" s="4">
        <f t="shared" si="440"/>
        <v>48.916674160637214</v>
      </c>
      <c r="N665">
        <f t="shared" si="441"/>
        <v>2392.8410109379524</v>
      </c>
      <c r="P665">
        <f>VLOOKUP(Lake!B665,'TRI Daily 2021-5'!S$1122:T$1487,2)</f>
        <v>37.5</v>
      </c>
      <c r="Q665">
        <f>VLOOKUP(Lake!B665,'TRI Daily 2021-5'!U$1122:V$1487,2)</f>
        <v>44.142857142857146</v>
      </c>
      <c r="R665">
        <f t="shared" si="408"/>
        <v>50.127857142857145</v>
      </c>
      <c r="S665">
        <f t="shared" si="409"/>
        <v>3.3410617346938971</v>
      </c>
      <c r="T665">
        <f>VLOOKUP(Lake!B665,'TRI Daily 2021-5'!W$1122:X$1487,2)</f>
        <v>39.333333333333336</v>
      </c>
      <c r="U665">
        <f t="shared" si="410"/>
        <v>45.473333333333336</v>
      </c>
      <c r="V665">
        <f t="shared" si="411"/>
        <v>7.9900444444444121</v>
      </c>
    </row>
    <row r="666" spans="1:22" x14ac:dyDescent="0.45">
      <c r="A666" s="8">
        <v>45647.541666666664</v>
      </c>
      <c r="B666" s="2">
        <f t="shared" si="429"/>
        <v>356</v>
      </c>
      <c r="C666">
        <v>47.6</v>
      </c>
      <c r="K666" s="4">
        <f t="shared" si="438"/>
        <v>48.637944430139306</v>
      </c>
      <c r="L666" s="4">
        <f t="shared" si="439"/>
        <v>1.0773286400572066</v>
      </c>
      <c r="M666" s="4">
        <f t="shared" si="440"/>
        <v>48.75195107821137</v>
      </c>
      <c r="N666">
        <f t="shared" si="441"/>
        <v>2376.7527339323146</v>
      </c>
      <c r="P666">
        <f>VLOOKUP(Lake!B666,'TRI Daily 2021-5'!S$1122:T$1487,2)</f>
        <v>31.5</v>
      </c>
      <c r="Q666">
        <f>VLOOKUP(Lake!B666,'TRI Daily 2021-5'!U$1122:V$1487,2)</f>
        <v>44.214285714285715</v>
      </c>
      <c r="R666">
        <f t="shared" si="408"/>
        <v>50.199285714285715</v>
      </c>
      <c r="S666">
        <f t="shared" si="409"/>
        <v>6.7562862244897905</v>
      </c>
      <c r="T666">
        <f>VLOOKUP(Lake!B666,'TRI Daily 2021-5'!W$1122:X$1487,2)</f>
        <v>39.428571428571431</v>
      </c>
      <c r="U666">
        <f t="shared" si="410"/>
        <v>45.568571428571431</v>
      </c>
      <c r="V666">
        <f t="shared" si="411"/>
        <v>4.1267020408163217</v>
      </c>
    </row>
    <row r="667" spans="1:22" x14ac:dyDescent="0.45">
      <c r="A667" s="8">
        <v>45650.458333333336</v>
      </c>
      <c r="B667" s="2">
        <f t="shared" si="429"/>
        <v>359</v>
      </c>
      <c r="C667">
        <v>46.5</v>
      </c>
      <c r="K667" s="4">
        <f t="shared" si="438"/>
        <v>48.138483607574749</v>
      </c>
      <c r="L667" s="4">
        <f t="shared" si="439"/>
        <v>2.6846285322911627</v>
      </c>
      <c r="M667" s="4">
        <f t="shared" si="440"/>
        <v>48.279570101847796</v>
      </c>
      <c r="N667">
        <f t="shared" si="441"/>
        <v>2330.9168892192356</v>
      </c>
      <c r="P667">
        <f>VLOOKUP(Lake!B667,'TRI Daily 2021-5'!S$1122:T$1487,2)</f>
        <v>35.5</v>
      </c>
      <c r="Q667">
        <f>VLOOKUP(Lake!B667,'TRI Daily 2021-5'!U$1122:V$1487,2)</f>
        <v>40.5</v>
      </c>
      <c r="R667">
        <f t="shared" si="408"/>
        <v>46.484999999999999</v>
      </c>
      <c r="S667">
        <f t="shared" si="409"/>
        <v>2.2500000000001704E-4</v>
      </c>
      <c r="T667">
        <f>VLOOKUP(Lake!B667,'TRI Daily 2021-5'!W$1122:X$1487,2)</f>
        <v>39.761904761904759</v>
      </c>
      <c r="U667">
        <f t="shared" si="410"/>
        <v>45.90190476190476</v>
      </c>
      <c r="V667">
        <f t="shared" si="411"/>
        <v>0.35771791383220208</v>
      </c>
    </row>
    <row r="668" spans="1:22" x14ac:dyDescent="0.45">
      <c r="A668" s="8">
        <v>45653.416666666664</v>
      </c>
      <c r="B668" s="2">
        <f t="shared" si="429"/>
        <v>362</v>
      </c>
      <c r="C668">
        <v>46.4</v>
      </c>
      <c r="K668" s="4">
        <f t="shared" si="438"/>
        <v>47.680782142114474</v>
      </c>
      <c r="L668" s="4">
        <f t="shared" si="439"/>
        <v>1.6404028955593437</v>
      </c>
      <c r="M668" s="4">
        <f t="shared" si="440"/>
        <v>47.840839828629541</v>
      </c>
      <c r="N668">
        <f t="shared" si="441"/>
        <v>2288.7459555085866</v>
      </c>
      <c r="P668">
        <f>VLOOKUP(Lake!B668,'TRI Daily 2021-5'!S$1122:T$1487,2)</f>
        <v>47.5</v>
      </c>
      <c r="Q668">
        <f>VLOOKUP(Lake!B668,'TRI Daily 2021-5'!U$1122:V$1487,2)</f>
        <v>42.035714285714285</v>
      </c>
      <c r="R668">
        <f t="shared" si="408"/>
        <v>48.020714285714284</v>
      </c>
      <c r="S668">
        <f t="shared" si="409"/>
        <v>2.626714795918367</v>
      </c>
      <c r="T668">
        <f>VLOOKUP(Lake!B668,'TRI Daily 2021-5'!W$1122:X$1487,2)</f>
        <v>41.928571428571431</v>
      </c>
      <c r="U668">
        <f t="shared" si="410"/>
        <v>48.068571428571431</v>
      </c>
      <c r="V668">
        <f t="shared" si="411"/>
        <v>2.7841306122449114</v>
      </c>
    </row>
    <row r="669" spans="1:22" x14ac:dyDescent="0.45">
      <c r="A669" s="8">
        <v>45654.375</v>
      </c>
      <c r="B669" s="2">
        <f t="shared" si="429"/>
        <v>363</v>
      </c>
      <c r="C669">
        <v>46.9</v>
      </c>
      <c r="K669" s="4">
        <f t="shared" ref="K669" si="442">IF(B669&gt;0,$Q$3+$Q$4*SIN((B669-$Q$5)/365*2*PI()),0)</f>
        <v>47.537709049073499</v>
      </c>
      <c r="L669" s="4">
        <f t="shared" ref="L669" si="443">(C669-K669)^2</f>
        <v>0.40667283127022763</v>
      </c>
      <c r="M669" s="4">
        <f t="shared" ref="M669" si="444">$AJ$3+$AJ$4*SIN((B669-$AJ$5)/365*2*PI())</f>
        <v>47.702279174574912</v>
      </c>
      <c r="N669">
        <f t="shared" ref="N669" si="445">IF(B669&gt;0,(D669-M669)^2,0)</f>
        <v>2275.5074384490831</v>
      </c>
      <c r="P669">
        <f>VLOOKUP(Lake!B669,'TRI Daily 2021-5'!S$1122:T$1487,2)</f>
        <v>59</v>
      </c>
      <c r="Q669">
        <f>VLOOKUP(Lake!B669,'TRI Daily 2021-5'!U$1122:V$1487,2)</f>
        <v>43.285714285714285</v>
      </c>
      <c r="R669">
        <f t="shared" si="408"/>
        <v>49.270714285714284</v>
      </c>
      <c r="S669">
        <f t="shared" si="409"/>
        <v>5.6202862244897949</v>
      </c>
      <c r="T669">
        <f>VLOOKUP(Lake!B669,'TRI Daily 2021-5'!W$1122:X$1487,2)</f>
        <v>43.285714285714285</v>
      </c>
      <c r="U669">
        <f t="shared" si="410"/>
        <v>49.425714285714285</v>
      </c>
      <c r="V669">
        <f t="shared" si="411"/>
        <v>6.3792326530612291</v>
      </c>
    </row>
    <row r="670" spans="1:22" x14ac:dyDescent="0.45">
      <c r="A670" s="8">
        <v>45654.5</v>
      </c>
      <c r="B670" s="2">
        <f t="shared" si="429"/>
        <v>363</v>
      </c>
      <c r="C670">
        <v>48.3</v>
      </c>
      <c r="K670" s="4">
        <f t="shared" ref="K670:K677" si="446">IF(B670&gt;0,$Q$3+$Q$4*SIN((B670-$Q$5)/365*2*PI()),0)</f>
        <v>47.537709049073499</v>
      </c>
      <c r="L670" s="4">
        <f t="shared" ref="L670:L677" si="447">(C670-K670)^2</f>
        <v>0.58108749386442549</v>
      </c>
      <c r="M670" s="4">
        <f t="shared" ref="M670:M677" si="448">$AJ$3+$AJ$4*SIN((B670-$AJ$5)/365*2*PI())</f>
        <v>47.702279174574912</v>
      </c>
      <c r="N670">
        <f t="shared" ref="N670:N677" si="449">IF(B670&gt;0,(D670-M670)^2,0)</f>
        <v>2275.5074384490831</v>
      </c>
      <c r="P670">
        <f>VLOOKUP(Lake!B670,'TRI Daily 2021-5'!S$1122:T$1487,2)</f>
        <v>59</v>
      </c>
      <c r="Q670">
        <f>VLOOKUP(Lake!B670,'TRI Daily 2021-5'!U$1122:V$1487,2)</f>
        <v>43.285714285714285</v>
      </c>
      <c r="R670">
        <f t="shared" si="408"/>
        <v>49.270714285714284</v>
      </c>
      <c r="S670">
        <f t="shared" si="409"/>
        <v>0.94228622448979837</v>
      </c>
      <c r="T670">
        <f>VLOOKUP(Lake!B670,'TRI Daily 2021-5'!W$1122:X$1487,2)</f>
        <v>43.285714285714285</v>
      </c>
      <c r="U670">
        <f t="shared" si="410"/>
        <v>49.425714285714285</v>
      </c>
      <c r="V670">
        <f t="shared" si="411"/>
        <v>1.2672326530612299</v>
      </c>
    </row>
    <row r="671" spans="1:22" x14ac:dyDescent="0.45">
      <c r="A671" s="8">
        <v>45657.5</v>
      </c>
      <c r="B671" s="2">
        <f t="shared" si="429"/>
        <v>366</v>
      </c>
      <c r="C671">
        <v>48.9</v>
      </c>
      <c r="K671" s="4">
        <f t="shared" si="446"/>
        <v>47.13756540738575</v>
      </c>
      <c r="L671" s="4">
        <f t="shared" si="447"/>
        <v>3.1061756932433511</v>
      </c>
      <c r="M671" s="4">
        <f t="shared" si="448"/>
        <v>47.310220257473887</v>
      </c>
      <c r="N671">
        <f t="shared" si="449"/>
        <v>2238.2569408106924</v>
      </c>
      <c r="P671">
        <f>VLOOKUP(Lake!B671,'TRI Daily 2021-5'!S$1122:T$1487,2)</f>
        <v>48.5</v>
      </c>
      <c r="Q671">
        <f>VLOOKUP(Lake!B671,'TRI Daily 2021-5'!U$1122:V$1487,2)</f>
        <v>42.964285714285715</v>
      </c>
      <c r="R671">
        <f t="shared" si="408"/>
        <v>48.949285714285715</v>
      </c>
      <c r="S671">
        <f t="shared" si="409"/>
        <v>2.4290816326532454E-3</v>
      </c>
      <c r="T671">
        <f>VLOOKUP(Lake!B671,'TRI Daily 2021-5'!W$1122:X$1487,2)</f>
        <v>43.30952380952381</v>
      </c>
      <c r="U671">
        <f t="shared" si="410"/>
        <v>49.449523809523811</v>
      </c>
      <c r="V671">
        <f t="shared" si="411"/>
        <v>0.301976417233563</v>
      </c>
    </row>
    <row r="672" spans="1:22" x14ac:dyDescent="0.45">
      <c r="A672" s="8">
        <v>45658.5</v>
      </c>
      <c r="B672" s="2">
        <f>_xlfn.DAYS(A672,A$4)-730-365-365-365-365-366-365-365-365-366</f>
        <v>1</v>
      </c>
      <c r="C672">
        <v>47.4</v>
      </c>
      <c r="K672" s="4">
        <f t="shared" si="446"/>
        <v>47.13756540738575</v>
      </c>
      <c r="L672" s="4">
        <f t="shared" si="447"/>
        <v>6.8871915400606401E-2</v>
      </c>
      <c r="M672" s="4">
        <f t="shared" si="448"/>
        <v>47.310220257473887</v>
      </c>
      <c r="N672">
        <f t="shared" si="449"/>
        <v>2238.2569408106924</v>
      </c>
      <c r="P672">
        <f>VLOOKUP(Lake!B672,'TRI Daily 2021-5'!S$1488:T$1851,2)</f>
        <v>38.5</v>
      </c>
      <c r="Q672">
        <f>VLOOKUP(Lake!B672,'TRI Daily 2021-5'!U$1488:V$1851,2)</f>
        <v>42.035714285714285</v>
      </c>
      <c r="R672">
        <f t="shared" si="408"/>
        <v>48.020714285714284</v>
      </c>
      <c r="S672">
        <f t="shared" si="409"/>
        <v>0.38528622448979571</v>
      </c>
      <c r="T672">
        <f>VLOOKUP(Lake!B672,'TRI Daily 2021-5'!W$1488:X$1851,2)</f>
        <v>43.071428571428569</v>
      </c>
      <c r="U672">
        <f t="shared" si="410"/>
        <v>49.21142857142857</v>
      </c>
      <c r="V672">
        <f t="shared" si="411"/>
        <v>3.281273469387755</v>
      </c>
    </row>
    <row r="673" spans="1:22" x14ac:dyDescent="0.45">
      <c r="A673" s="8">
        <v>45661.5</v>
      </c>
      <c r="B673" s="2">
        <f t="shared" ref="B673:B730" si="450">_xlfn.DAYS(A673,A$4)-730-365-365-365-365-366-365-365-365-366</f>
        <v>4</v>
      </c>
      <c r="C673">
        <v>45.5</v>
      </c>
      <c r="K673" s="4">
        <f t="shared" si="446"/>
        <v>46.78184993848442</v>
      </c>
      <c r="L673" s="4">
        <f t="shared" si="447"/>
        <v>1.6431392647925118</v>
      </c>
      <c r="M673" s="4">
        <f t="shared" si="448"/>
        <v>46.954396686364731</v>
      </c>
      <c r="N673">
        <f t="shared" si="449"/>
        <v>2204.7153681804994</v>
      </c>
      <c r="P673">
        <f>VLOOKUP(Lake!B673,'TRI Daily 2021-5'!S$1488:T$1851,2)</f>
        <v>28</v>
      </c>
      <c r="Q673">
        <f>VLOOKUP(Lake!B673,'TRI Daily 2021-5'!U$1488:V$1851,2)</f>
        <v>40.857142857142854</v>
      </c>
      <c r="R673">
        <f t="shared" si="408"/>
        <v>46.842142857142854</v>
      </c>
      <c r="S673">
        <f t="shared" si="409"/>
        <v>1.8013474489795822</v>
      </c>
      <c r="T673">
        <f>VLOOKUP(Lake!B673,'TRI Daily 2021-5'!W$1488:X$1851,2)</f>
        <v>42.285714285714285</v>
      </c>
      <c r="U673">
        <f t="shared" si="410"/>
        <v>48.425714285714285</v>
      </c>
      <c r="V673">
        <f t="shared" si="411"/>
        <v>8.5598040816326506</v>
      </c>
    </row>
    <row r="674" spans="1:22" x14ac:dyDescent="0.45">
      <c r="A674" s="8">
        <v>45663.5</v>
      </c>
      <c r="B674" s="2">
        <f t="shared" si="450"/>
        <v>6</v>
      </c>
      <c r="C674">
        <v>45.3</v>
      </c>
      <c r="K674" s="4">
        <f t="shared" si="446"/>
        <v>46.569861943534342</v>
      </c>
      <c r="L674" s="4">
        <f t="shared" si="447"/>
        <v>1.6125493556368229</v>
      </c>
      <c r="M674" s="4">
        <f t="shared" si="448"/>
        <v>46.737784295833151</v>
      </c>
      <c r="N674">
        <f t="shared" si="449"/>
        <v>2184.4204808838281</v>
      </c>
      <c r="P674">
        <f>VLOOKUP(Lake!B674,'TRI Daily 2021-5'!S$1488:T$1851,2)</f>
        <v>35.5</v>
      </c>
      <c r="Q674">
        <f>VLOOKUP(Lake!B674,'TRI Daily 2021-5'!U$1488:V$1851,2)</f>
        <v>40.892857142857146</v>
      </c>
      <c r="R674">
        <f t="shared" si="408"/>
        <v>46.877857142857145</v>
      </c>
      <c r="S674">
        <f t="shared" si="409"/>
        <v>2.489633163265323</v>
      </c>
      <c r="T674">
        <f>VLOOKUP(Lake!B674,'TRI Daily 2021-5'!W$1488:X$1851,2)</f>
        <v>40.523809523809526</v>
      </c>
      <c r="U674">
        <f t="shared" si="410"/>
        <v>46.663809523809526</v>
      </c>
      <c r="V674">
        <f t="shared" si="411"/>
        <v>1.859976417233574</v>
      </c>
    </row>
    <row r="675" spans="1:22" x14ac:dyDescent="0.45">
      <c r="A675" s="8">
        <v>45664.5</v>
      </c>
      <c r="B675" s="2">
        <f t="shared" si="450"/>
        <v>7</v>
      </c>
      <c r="C675">
        <v>45.1</v>
      </c>
      <c r="K675" s="4">
        <f t="shared" si="446"/>
        <v>46.471511110507663</v>
      </c>
      <c r="L675" s="4">
        <f t="shared" si="447"/>
        <v>1.8810427262459593</v>
      </c>
      <c r="M675" s="4">
        <f t="shared" si="448"/>
        <v>46.635757217625802</v>
      </c>
      <c r="N675">
        <f t="shared" si="449"/>
        <v>2174.8938512613372</v>
      </c>
      <c r="P675">
        <f>VLOOKUP(Lake!B675,'TRI Daily 2021-5'!S$1488:T$1851,2)</f>
        <v>27.5</v>
      </c>
      <c r="Q675">
        <f>VLOOKUP(Lake!B675,'TRI Daily 2021-5'!U$1488:V$1851,2)</f>
        <v>40.321428571428569</v>
      </c>
      <c r="R675">
        <f t="shared" si="408"/>
        <v>46.306428571428569</v>
      </c>
      <c r="S675">
        <f t="shared" si="409"/>
        <v>1.455469897959174</v>
      </c>
      <c r="T675">
        <f>VLOOKUP(Lake!B675,'TRI Daily 2021-5'!W$1488:X$1851,2)</f>
        <v>39.214285714285715</v>
      </c>
      <c r="U675">
        <f t="shared" si="410"/>
        <v>45.354285714285716</v>
      </c>
      <c r="V675">
        <f t="shared" si="411"/>
        <v>6.4661224489795999E-2</v>
      </c>
    </row>
    <row r="676" spans="1:22" x14ac:dyDescent="0.45">
      <c r="A676" s="8">
        <v>45666.25</v>
      </c>
      <c r="B676" s="2">
        <f t="shared" si="450"/>
        <v>9</v>
      </c>
      <c r="C676">
        <v>44.1</v>
      </c>
      <c r="K676" s="4">
        <f t="shared" si="446"/>
        <v>46.290241482087225</v>
      </c>
      <c r="L676" s="4">
        <f t="shared" si="447"/>
        <v>4.7971577498556384</v>
      </c>
      <c r="M676" s="4">
        <f t="shared" si="448"/>
        <v>46.444412450495321</v>
      </c>
      <c r="N676">
        <f t="shared" si="449"/>
        <v>2157.0834478717247</v>
      </c>
      <c r="P676">
        <f>VLOOKUP(Lake!B676,'TRI Daily 2021-5'!S$1488:T$1851,2)</f>
        <v>22.5</v>
      </c>
      <c r="Q676">
        <f>VLOOKUP(Lake!B676,'TRI Daily 2021-5'!U$1488:V$1851,2)</f>
        <v>37.285714285714285</v>
      </c>
      <c r="R676">
        <f t="shared" si="408"/>
        <v>43.270714285714284</v>
      </c>
      <c r="S676">
        <f t="shared" si="409"/>
        <v>0.68771479591837237</v>
      </c>
      <c r="T676">
        <f>VLOOKUP(Lake!B676,'TRI Daily 2021-5'!W$1488:X$1851,2)</f>
        <v>36.88095238095238</v>
      </c>
      <c r="U676">
        <f t="shared" si="410"/>
        <v>43.02095238095238</v>
      </c>
      <c r="V676">
        <f t="shared" si="411"/>
        <v>1.1643437641723404</v>
      </c>
    </row>
    <row r="677" spans="1:22" x14ac:dyDescent="0.45">
      <c r="A677" s="8">
        <v>45667.5</v>
      </c>
      <c r="B677" s="2">
        <f t="shared" si="450"/>
        <v>10</v>
      </c>
      <c r="C677">
        <v>44</v>
      </c>
      <c r="K677" s="4">
        <f t="shared" si="446"/>
        <v>46.207376400796491</v>
      </c>
      <c r="L677" s="4">
        <f t="shared" si="447"/>
        <v>4.8725105747932718</v>
      </c>
      <c r="M677" s="4">
        <f t="shared" si="448"/>
        <v>46.355151461156247</v>
      </c>
      <c r="N677">
        <f t="shared" si="449"/>
        <v>2148.8000669867361</v>
      </c>
      <c r="P677">
        <f>VLOOKUP(Lake!B677,'TRI Daily 2021-5'!S$1488:T$1851,2)</f>
        <v>23</v>
      </c>
      <c r="Q677">
        <f>VLOOKUP(Lake!B677,'TRI Daily 2021-5'!U$1488:V$1851,2)</f>
        <v>35.535714285714285</v>
      </c>
      <c r="R677">
        <f t="shared" si="408"/>
        <v>41.520714285714284</v>
      </c>
      <c r="S677">
        <f t="shared" si="409"/>
        <v>6.1468576530612324</v>
      </c>
      <c r="T677">
        <f>VLOOKUP(Lake!B677,'TRI Daily 2021-5'!W$1488:X$1851,2)</f>
        <v>36.19047619047619</v>
      </c>
      <c r="U677">
        <f t="shared" si="410"/>
        <v>42.33047619047619</v>
      </c>
      <c r="V677">
        <f t="shared" si="411"/>
        <v>2.787309750566894</v>
      </c>
    </row>
    <row r="678" spans="1:22" x14ac:dyDescent="0.45">
      <c r="A678" s="8">
        <v>45671.375</v>
      </c>
      <c r="B678" s="2">
        <f t="shared" si="450"/>
        <v>14</v>
      </c>
      <c r="C678">
        <v>42.8</v>
      </c>
      <c r="K678" s="4">
        <f t="shared" ref="K678:K684" si="451">IF(B678&gt;0,$Q$3+$Q$4*SIN((B678-$Q$5)/365*2*PI()),0)</f>
        <v>45.928269151631184</v>
      </c>
      <c r="L678" s="4">
        <f t="shared" ref="L678:L684" si="452">(C678-K678)^2</f>
        <v>9.7860678850473075</v>
      </c>
      <c r="M678" s="4">
        <f t="shared" ref="M678:M684" si="453">$AJ$3+$AJ$4*SIN((B678-$AJ$5)/365*2*PI())</f>
        <v>46.041452327277369</v>
      </c>
      <c r="N678">
        <f t="shared" ref="N678:N684" si="454">IF(B678&gt;0,(D678-M678)^2,0)</f>
        <v>2119.8153324049545</v>
      </c>
      <c r="P678">
        <f>VLOOKUP(Lake!B678,'TRI Daily 2021-5'!S$1488:T$1851,2)</f>
        <v>29.5</v>
      </c>
      <c r="Q678">
        <f>VLOOKUP(Lake!B678,'TRI Daily 2021-5'!U$1488:V$1851,2)</f>
        <v>28.285714285714285</v>
      </c>
      <c r="R678">
        <f t="shared" si="408"/>
        <v>34.270714285714284</v>
      </c>
      <c r="S678">
        <f t="shared" si="409"/>
        <v>72.748714795918346</v>
      </c>
      <c r="T678">
        <f>VLOOKUP(Lake!B678,'TRI Daily 2021-5'!W$1488:X$1851,2)</f>
        <v>35.166666666666664</v>
      </c>
      <c r="U678">
        <f t="shared" si="410"/>
        <v>41.306666666666665</v>
      </c>
      <c r="V678">
        <f t="shared" si="411"/>
        <v>2.2300444444444412</v>
      </c>
    </row>
    <row r="679" spans="1:22" x14ac:dyDescent="0.45">
      <c r="A679" s="8">
        <v>45671.5</v>
      </c>
      <c r="B679" s="2">
        <f t="shared" si="450"/>
        <v>14</v>
      </c>
      <c r="C679">
        <v>42.9</v>
      </c>
      <c r="K679" s="4">
        <f t="shared" si="451"/>
        <v>45.928269151631184</v>
      </c>
      <c r="L679" s="4">
        <f t="shared" si="452"/>
        <v>9.1704140547210606</v>
      </c>
      <c r="M679" s="4">
        <f t="shared" si="453"/>
        <v>46.041452327277369</v>
      </c>
      <c r="N679">
        <f t="shared" si="454"/>
        <v>2119.8153324049545</v>
      </c>
      <c r="P679">
        <f>VLOOKUP(Lake!B679,'TRI Daily 2021-5'!S$1488:T$1851,2)</f>
        <v>29.5</v>
      </c>
      <c r="Q679">
        <f>VLOOKUP(Lake!B679,'TRI Daily 2021-5'!U$1488:V$1851,2)</f>
        <v>28.285714285714285</v>
      </c>
      <c r="R679">
        <f t="shared" si="408"/>
        <v>34.270714285714284</v>
      </c>
      <c r="S679">
        <f t="shared" si="409"/>
        <v>74.464571938775507</v>
      </c>
      <c r="T679">
        <f>VLOOKUP(Lake!B679,'TRI Daily 2021-5'!W$1488:X$1851,2)</f>
        <v>35.166666666666664</v>
      </c>
      <c r="U679">
        <f t="shared" si="410"/>
        <v>41.306666666666665</v>
      </c>
      <c r="V679">
        <f t="shared" si="411"/>
        <v>2.5387111111111125</v>
      </c>
    </row>
    <row r="680" spans="1:22" x14ac:dyDescent="0.45">
      <c r="A680" s="8">
        <v>45673.458333333336</v>
      </c>
      <c r="B680" s="2">
        <f t="shared" si="450"/>
        <v>16</v>
      </c>
      <c r="C680">
        <v>42.2</v>
      </c>
      <c r="K680" s="4">
        <f t="shared" si="451"/>
        <v>45.82041138188653</v>
      </c>
      <c r="L680" s="4">
        <f t="shared" si="452"/>
        <v>13.107378574093509</v>
      </c>
      <c r="M680" s="4">
        <f t="shared" si="453"/>
        <v>45.910930470394064</v>
      </c>
      <c r="N680">
        <f t="shared" si="454"/>
        <v>2107.8135366573579</v>
      </c>
      <c r="P680">
        <f>VLOOKUP(Lake!B680,'TRI Daily 2021-5'!S$1488:T$1851,2)</f>
        <v>31.5</v>
      </c>
      <c r="Q680">
        <f>VLOOKUP(Lake!B680,'TRI Daily 2021-5'!U$1488:V$1851,2)</f>
        <v>27.178571428571427</v>
      </c>
      <c r="R680">
        <f t="shared" ref="R680:R743" si="455">Q680+$R$289</f>
        <v>33.16357142857143</v>
      </c>
      <c r="S680">
        <f t="shared" ref="S680:S743" si="456">(R680-C680)^2</f>
        <v>81.657041326530631</v>
      </c>
      <c r="T680">
        <f>VLOOKUP(Lake!B680,'TRI Daily 2021-5'!W$1488:X$1851,2)</f>
        <v>33.785714285714285</v>
      </c>
      <c r="U680">
        <f t="shared" ref="U680:U743" si="457">T680+$V$289</f>
        <v>39.925714285714285</v>
      </c>
      <c r="V680">
        <f t="shared" ref="V680:V743" si="458">(U680-C680)^2</f>
        <v>5.1723755102040965</v>
      </c>
    </row>
    <row r="681" spans="1:22" x14ac:dyDescent="0.45">
      <c r="A681" s="8">
        <v>45676.5</v>
      </c>
      <c r="B681" s="2">
        <f t="shared" si="450"/>
        <v>19</v>
      </c>
      <c r="C681">
        <v>42.4</v>
      </c>
      <c r="K681" s="4">
        <f t="shared" si="451"/>
        <v>45.698612863608005</v>
      </c>
      <c r="L681" s="4">
        <f t="shared" si="452"/>
        <v>10.880846823960214</v>
      </c>
      <c r="M681" s="4">
        <f t="shared" si="453"/>
        <v>45.748499692479832</v>
      </c>
      <c r="N681">
        <f t="shared" si="454"/>
        <v>2092.9252241128274</v>
      </c>
      <c r="P681">
        <f>VLOOKUP(Lake!B681,'TRI Daily 2021-5'!S$1488:T$1851,2)</f>
        <v>33.5</v>
      </c>
      <c r="Q681">
        <f>VLOOKUP(Lake!B681,'TRI Daily 2021-5'!U$1488:V$1851,2)</f>
        <v>28.928571428571427</v>
      </c>
      <c r="R681">
        <f t="shared" si="455"/>
        <v>34.91357142857143</v>
      </c>
      <c r="S681">
        <f t="shared" si="456"/>
        <v>56.046612755101997</v>
      </c>
      <c r="T681">
        <f>VLOOKUP(Lake!B681,'TRI Daily 2021-5'!W$1488:X$1851,2)</f>
        <v>31.333333333333332</v>
      </c>
      <c r="U681">
        <f t="shared" si="457"/>
        <v>37.473333333333329</v>
      </c>
      <c r="V681">
        <f t="shared" si="458"/>
        <v>24.272044444444472</v>
      </c>
    </row>
    <row r="682" spans="1:22" x14ac:dyDescent="0.45">
      <c r="A682" s="8">
        <v>45677.333333333336</v>
      </c>
      <c r="B682" s="2">
        <f t="shared" si="450"/>
        <v>20</v>
      </c>
      <c r="C682">
        <v>41.3</v>
      </c>
      <c r="K682" s="4">
        <f t="shared" si="451"/>
        <v>45.668726564911573</v>
      </c>
      <c r="L682" s="4">
        <f t="shared" si="452"/>
        <v>19.085771798964096</v>
      </c>
      <c r="M682" s="4">
        <f t="shared" si="453"/>
        <v>45.70331546495467</v>
      </c>
      <c r="N682">
        <f t="shared" si="454"/>
        <v>2088.7930444891649</v>
      </c>
      <c r="P682">
        <f>VLOOKUP(Lake!B682,'TRI Daily 2021-5'!S$1488:T$1851,2)</f>
        <v>17</v>
      </c>
      <c r="Q682">
        <f>VLOOKUP(Lake!B682,'TRI Daily 2021-5'!U$1488:V$1851,2)</f>
        <v>27.607142857142858</v>
      </c>
      <c r="R682">
        <f t="shared" si="455"/>
        <v>33.592142857142861</v>
      </c>
      <c r="S682">
        <f t="shared" si="456"/>
        <v>59.411061734693781</v>
      </c>
      <c r="T682">
        <f>VLOOKUP(Lake!B682,'TRI Daily 2021-5'!W$1488:X$1851,2)</f>
        <v>29.976190476190474</v>
      </c>
      <c r="U682">
        <f t="shared" si="457"/>
        <v>36.116190476190475</v>
      </c>
      <c r="V682">
        <f t="shared" si="458"/>
        <v>26.871881179138303</v>
      </c>
    </row>
    <row r="683" spans="1:22" x14ac:dyDescent="0.45">
      <c r="A683" s="8">
        <v>45678.375</v>
      </c>
      <c r="B683" s="2">
        <f t="shared" si="450"/>
        <v>21</v>
      </c>
      <c r="C683">
        <v>41.1</v>
      </c>
      <c r="K683" s="4">
        <f t="shared" si="451"/>
        <v>45.644212953838881</v>
      </c>
      <c r="L683" s="4">
        <f t="shared" si="452"/>
        <v>20.649871369837076</v>
      </c>
      <c r="M683" s="4">
        <f t="shared" si="453"/>
        <v>45.66263434302855</v>
      </c>
      <c r="N683">
        <f t="shared" si="454"/>
        <v>2085.0761751451305</v>
      </c>
      <c r="P683">
        <f>VLOOKUP(Lake!B683,'TRI Daily 2021-5'!S$1488:T$1851,2)</f>
        <v>14.5</v>
      </c>
      <c r="Q683">
        <f>VLOOKUP(Lake!B683,'TRI Daily 2021-5'!U$1488:V$1851,2)</f>
        <v>26.678571428571427</v>
      </c>
      <c r="R683">
        <f t="shared" si="455"/>
        <v>32.66357142857143</v>
      </c>
      <c r="S683">
        <f t="shared" si="456"/>
        <v>71.173327040816332</v>
      </c>
      <c r="T683">
        <f>VLOOKUP(Lake!B683,'TRI Daily 2021-5'!W$1488:X$1851,2)</f>
        <v>28.357142857142858</v>
      </c>
      <c r="U683">
        <f t="shared" si="457"/>
        <v>34.497142857142855</v>
      </c>
      <c r="V683">
        <f t="shared" si="458"/>
        <v>43.597722448979646</v>
      </c>
    </row>
    <row r="684" spans="1:22" x14ac:dyDescent="0.45">
      <c r="A684" s="8">
        <v>45679.333333333336</v>
      </c>
      <c r="B684" s="2">
        <f t="shared" si="450"/>
        <v>22</v>
      </c>
      <c r="C684">
        <v>40.1</v>
      </c>
      <c r="D684" t="s">
        <v>97</v>
      </c>
      <c r="K684" s="4">
        <f t="shared" si="451"/>
        <v>45.625079294301941</v>
      </c>
      <c r="L684" s="4">
        <f t="shared" si="452"/>
        <v>30.526501208324014</v>
      </c>
      <c r="M684" s="4">
        <f t="shared" si="453"/>
        <v>45.626468381395881</v>
      </c>
      <c r="N684" t="e">
        <f t="shared" si="454"/>
        <v>#VALUE!</v>
      </c>
      <c r="P684">
        <f>VLOOKUP(Lake!B684,'TRI Daily 2021-5'!S$1488:T$1851,2)</f>
        <v>17</v>
      </c>
      <c r="Q684">
        <f>VLOOKUP(Lake!B684,'TRI Daily 2021-5'!U$1488:V$1851,2)</f>
        <v>26.428571428571427</v>
      </c>
      <c r="R684">
        <f t="shared" si="455"/>
        <v>32.41357142857143</v>
      </c>
      <c r="S684">
        <f t="shared" si="456"/>
        <v>59.081184183673471</v>
      </c>
      <c r="T684">
        <f>VLOOKUP(Lake!B684,'TRI Daily 2021-5'!W$1488:X$1851,2)</f>
        <v>27.333333333333332</v>
      </c>
      <c r="U684">
        <f t="shared" si="457"/>
        <v>33.473333333333329</v>
      </c>
      <c r="V684">
        <f t="shared" si="458"/>
        <v>43.912711111111186</v>
      </c>
    </row>
    <row r="685" spans="1:22" x14ac:dyDescent="0.45">
      <c r="A685" s="8">
        <v>45679.583333333336</v>
      </c>
      <c r="B685" s="2">
        <f t="shared" si="450"/>
        <v>22</v>
      </c>
      <c r="C685">
        <v>41</v>
      </c>
      <c r="K685" s="4">
        <f t="shared" ref="K685:K690" si="459">IF(B685&gt;0,$Q$3+$Q$4*SIN((B685-$Q$5)/365*2*PI()),0)</f>
        <v>45.625079294301941</v>
      </c>
      <c r="L685" s="4">
        <f t="shared" ref="L685:L690" si="460">(C685-K685)^2</f>
        <v>21.391358478580536</v>
      </c>
      <c r="M685" s="4">
        <f t="shared" ref="M685:M690" si="461">$AJ$3+$AJ$4*SIN((B685-$AJ$5)/365*2*PI())</f>
        <v>45.626468381395881</v>
      </c>
      <c r="N685">
        <f t="shared" ref="N685:N690" si="462">IF(B685&gt;0,(D685-M685)^2,0)</f>
        <v>2081.774616958518</v>
      </c>
      <c r="P685">
        <f>VLOOKUP(Lake!B685,'TRI Daily 2021-5'!S$1488:T$1851,2)</f>
        <v>17</v>
      </c>
      <c r="Q685">
        <f>VLOOKUP(Lake!B685,'TRI Daily 2021-5'!U$1488:V$1851,2)</f>
        <v>26.428571428571427</v>
      </c>
      <c r="R685">
        <f t="shared" si="455"/>
        <v>32.41357142857143</v>
      </c>
      <c r="S685">
        <f t="shared" si="456"/>
        <v>73.726755612244872</v>
      </c>
      <c r="T685">
        <f>VLOOKUP(Lake!B685,'TRI Daily 2021-5'!W$1488:X$1851,2)</f>
        <v>27.333333333333332</v>
      </c>
      <c r="U685">
        <f t="shared" si="457"/>
        <v>33.473333333333329</v>
      </c>
      <c r="V685">
        <f t="shared" si="458"/>
        <v>56.650711111111171</v>
      </c>
    </row>
    <row r="686" spans="1:22" x14ac:dyDescent="0.45">
      <c r="A686" s="8">
        <v>45680.333333333336</v>
      </c>
      <c r="B686" s="2">
        <f t="shared" si="450"/>
        <v>23</v>
      </c>
      <c r="C686">
        <v>39.5</v>
      </c>
      <c r="K686" s="4">
        <f t="shared" si="459"/>
        <v>45.611331256017024</v>
      </c>
      <c r="L686" s="4">
        <f t="shared" si="460"/>
        <v>37.34836972077062</v>
      </c>
      <c r="M686" s="4">
        <f t="shared" si="461"/>
        <v>45.594828296811613</v>
      </c>
      <c r="N686">
        <f t="shared" si="462"/>
        <v>2078.8883674157328</v>
      </c>
      <c r="P686">
        <f>VLOOKUP(Lake!B686,'TRI Daily 2021-5'!S$1488:T$1851,2)</f>
        <v>23.5</v>
      </c>
      <c r="Q686">
        <f>VLOOKUP(Lake!B686,'TRI Daily 2021-5'!U$1488:V$1851,2)</f>
        <v>26.5</v>
      </c>
      <c r="R686">
        <f t="shared" si="455"/>
        <v>32.484999999999999</v>
      </c>
      <c r="S686">
        <f t="shared" si="456"/>
        <v>49.210225000000008</v>
      </c>
      <c r="T686">
        <f>VLOOKUP(Lake!B686,'TRI Daily 2021-5'!W$1488:X$1851,2)</f>
        <v>26.857142857142858</v>
      </c>
      <c r="U686">
        <f t="shared" si="457"/>
        <v>32.997142857142855</v>
      </c>
      <c r="V686">
        <f t="shared" si="458"/>
        <v>42.287151020408196</v>
      </c>
    </row>
    <row r="687" spans="1:22" x14ac:dyDescent="0.45">
      <c r="A687" s="8">
        <v>45681.333333333336</v>
      </c>
      <c r="B687" s="2">
        <f t="shared" si="450"/>
        <v>24</v>
      </c>
      <c r="C687">
        <v>39.299999999999997</v>
      </c>
      <c r="K687" s="4">
        <f t="shared" si="459"/>
        <v>45.602972912824562</v>
      </c>
      <c r="L687" s="4">
        <f t="shared" si="460"/>
        <v>39.72746753980018</v>
      </c>
      <c r="M687" s="4">
        <f t="shared" si="461"/>
        <v>45.567723464915652</v>
      </c>
      <c r="N687">
        <f t="shared" si="462"/>
        <v>2076.4174217750246</v>
      </c>
      <c r="P687">
        <f>VLOOKUP(Lake!B687,'TRI Daily 2021-5'!S$1488:T$1851,2)</f>
        <v>29</v>
      </c>
      <c r="Q687">
        <f>VLOOKUP(Lake!B687,'TRI Daily 2021-5'!U$1488:V$1851,2)</f>
        <v>26.928571428571427</v>
      </c>
      <c r="R687">
        <f t="shared" si="455"/>
        <v>32.91357142857143</v>
      </c>
      <c r="S687">
        <f t="shared" si="456"/>
        <v>40.78646989795913</v>
      </c>
      <c r="T687">
        <f>VLOOKUP(Lake!B687,'TRI Daily 2021-5'!W$1488:X$1851,2)</f>
        <v>26.738095238095237</v>
      </c>
      <c r="U687">
        <f t="shared" si="457"/>
        <v>32.878095238095234</v>
      </c>
      <c r="V687">
        <f t="shared" si="458"/>
        <v>41.240860770975068</v>
      </c>
    </row>
    <row r="688" spans="1:22" x14ac:dyDescent="0.45">
      <c r="A688" s="8">
        <v>45682.333333333336</v>
      </c>
      <c r="B688" s="2">
        <f t="shared" si="450"/>
        <v>25</v>
      </c>
      <c r="C688">
        <v>39</v>
      </c>
      <c r="K688" s="4">
        <f t="shared" si="459"/>
        <v>45.600006741482041</v>
      </c>
      <c r="L688" s="4">
        <f t="shared" si="460"/>
        <v>43.560088987608381</v>
      </c>
      <c r="M688" s="4">
        <f t="shared" si="461"/>
        <v>45.545161917454671</v>
      </c>
      <c r="N688">
        <f t="shared" si="462"/>
        <v>2074.3617740871632</v>
      </c>
      <c r="P688">
        <f>VLOOKUP(Lake!B688,'TRI Daily 2021-5'!S$1488:T$1851,2)</f>
        <v>28.5</v>
      </c>
      <c r="Q688">
        <f>VLOOKUP(Lake!B688,'TRI Daily 2021-5'!U$1488:V$1851,2)</f>
        <v>27.178571428571427</v>
      </c>
      <c r="R688">
        <f t="shared" si="455"/>
        <v>33.16357142857143</v>
      </c>
      <c r="S688">
        <f t="shared" si="456"/>
        <v>34.063898469387738</v>
      </c>
      <c r="T688">
        <f>VLOOKUP(Lake!B688,'TRI Daily 2021-5'!W$1488:X$1851,2)</f>
        <v>26.761904761904763</v>
      </c>
      <c r="U688">
        <f t="shared" si="457"/>
        <v>32.90190476190476</v>
      </c>
      <c r="V688">
        <f t="shared" si="458"/>
        <v>37.186765532879846</v>
      </c>
    </row>
    <row r="689" spans="1:22" x14ac:dyDescent="0.45">
      <c r="A689" s="8">
        <v>45682.541666666664</v>
      </c>
      <c r="B689" s="2">
        <f t="shared" si="450"/>
        <v>25</v>
      </c>
      <c r="C689">
        <v>40.4</v>
      </c>
      <c r="K689" s="4">
        <f t="shared" si="459"/>
        <v>45.600006741482041</v>
      </c>
      <c r="L689" s="4">
        <f t="shared" si="460"/>
        <v>27.040070111458686</v>
      </c>
      <c r="M689" s="4">
        <f t="shared" si="461"/>
        <v>45.545161917454671</v>
      </c>
      <c r="N689">
        <f t="shared" si="462"/>
        <v>2074.3617740871632</v>
      </c>
      <c r="P689">
        <f>VLOOKUP(Lake!B689,'TRI Daily 2021-5'!S$1488:T$1851,2)</f>
        <v>28.5</v>
      </c>
      <c r="Q689">
        <f>VLOOKUP(Lake!B689,'TRI Daily 2021-5'!U$1488:V$1851,2)</f>
        <v>27.178571428571427</v>
      </c>
      <c r="R689">
        <f t="shared" si="455"/>
        <v>33.16357142857143</v>
      </c>
      <c r="S689">
        <f t="shared" si="456"/>
        <v>52.365898469387716</v>
      </c>
      <c r="T689">
        <f>VLOOKUP(Lake!B689,'TRI Daily 2021-5'!W$1488:X$1851,2)</f>
        <v>26.761904761904763</v>
      </c>
      <c r="U689">
        <f t="shared" si="457"/>
        <v>32.90190476190476</v>
      </c>
      <c r="V689">
        <f t="shared" si="458"/>
        <v>56.221432199546499</v>
      </c>
    </row>
    <row r="690" spans="1:22" x14ac:dyDescent="0.45">
      <c r="A690" s="8">
        <v>45683.333333333336</v>
      </c>
      <c r="B690" s="2">
        <f t="shared" si="450"/>
        <v>26</v>
      </c>
      <c r="C690">
        <v>39.200000000000003</v>
      </c>
      <c r="K690" s="4">
        <f t="shared" si="459"/>
        <v>45.602433620930043</v>
      </c>
      <c r="L690" s="4">
        <f t="shared" si="460"/>
        <v>40.991156270415345</v>
      </c>
      <c r="M690" s="4">
        <f t="shared" si="461"/>
        <v>45.527150339902093</v>
      </c>
      <c r="N690">
        <f t="shared" si="462"/>
        <v>2072.7214180720471</v>
      </c>
      <c r="P690">
        <f>VLOOKUP(Lake!B690,'TRI Daily 2021-5'!S$1488:T$1851,2)</f>
        <v>35</v>
      </c>
      <c r="Q690">
        <f>VLOOKUP(Lake!B690,'TRI Daily 2021-5'!U$1488:V$1851,2)</f>
        <v>27.964285714285715</v>
      </c>
      <c r="R690">
        <f t="shared" si="455"/>
        <v>33.949285714285715</v>
      </c>
      <c r="S690">
        <f t="shared" si="456"/>
        <v>27.570000510204107</v>
      </c>
      <c r="T690">
        <f>VLOOKUP(Lake!B690,'TRI Daily 2021-5'!W$1488:X$1851,2)</f>
        <v>27.11904761904762</v>
      </c>
      <c r="U690">
        <f t="shared" si="457"/>
        <v>33.259047619047621</v>
      </c>
      <c r="V690">
        <f t="shared" si="458"/>
        <v>35.294915192743773</v>
      </c>
    </row>
    <row r="691" spans="1:22" x14ac:dyDescent="0.45">
      <c r="A691" s="8">
        <v>45684.333333333336</v>
      </c>
      <c r="B691" s="2">
        <f t="shared" si="450"/>
        <v>27</v>
      </c>
      <c r="C691">
        <v>39.700000000000003</v>
      </c>
      <c r="K691" s="4">
        <f t="shared" ref="K691:K700" si="463">IF(B691&gt;0,$Q$3+$Q$4*SIN((B691-$Q$5)/365*2*PI()),0)</f>
        <v>45.610252832031804</v>
      </c>
      <c r="L691" s="4">
        <f t="shared" ref="L691:L700" si="464">(C691-K691)^2</f>
        <v>34.931088538539932</v>
      </c>
      <c r="M691" s="4">
        <f t="shared" ref="M691:M700" si="465">$AJ$3+$AJ$4*SIN((B691-$AJ$5)/365*2*PI())</f>
        <v>45.513694069477069</v>
      </c>
      <c r="N691">
        <f t="shared" ref="N691:N700" si="466">IF(B691&gt;0,(D691-M691)^2,0)</f>
        <v>2071.4963478499521</v>
      </c>
      <c r="P691">
        <f>VLOOKUP(Lake!B691,'TRI Daily 2021-5'!S$1488:T$1851,2)</f>
        <v>37</v>
      </c>
      <c r="Q691">
        <f>VLOOKUP(Lake!B691,'TRI Daily 2021-5'!U$1488:V$1851,2)</f>
        <v>28.5</v>
      </c>
      <c r="R691">
        <f t="shared" si="455"/>
        <v>34.484999999999999</v>
      </c>
      <c r="S691">
        <f t="shared" si="456"/>
        <v>27.196225000000034</v>
      </c>
      <c r="T691">
        <f>VLOOKUP(Lake!B691,'TRI Daily 2021-5'!W$1488:X$1851,2)</f>
        <v>27.19047619047619</v>
      </c>
      <c r="U691">
        <f t="shared" si="457"/>
        <v>33.33047619047619</v>
      </c>
      <c r="V691">
        <f t="shared" si="458"/>
        <v>40.57083356009074</v>
      </c>
    </row>
    <row r="692" spans="1:22" x14ac:dyDescent="0.45">
      <c r="A692" s="8">
        <v>45686.375</v>
      </c>
      <c r="B692" s="2">
        <f t="shared" si="450"/>
        <v>29</v>
      </c>
      <c r="C692">
        <v>39.700000000000003</v>
      </c>
      <c r="K692" s="4">
        <f t="shared" si="463"/>
        <v>45.642057384014969</v>
      </c>
      <c r="L692" s="4">
        <f t="shared" si="464"/>
        <v>35.308045954926776</v>
      </c>
      <c r="M692" s="4">
        <f t="shared" si="465"/>
        <v>45.500462048525669</v>
      </c>
      <c r="N692">
        <f t="shared" si="466"/>
        <v>2070.2920466293249</v>
      </c>
      <c r="P692">
        <f>VLOOKUP(Lake!B692,'TRI Daily 2021-5'!S$1488:T$1851,2)</f>
        <v>42</v>
      </c>
      <c r="Q692">
        <f>VLOOKUP(Lake!B692,'TRI Daily 2021-5'!U$1488:V$1851,2)</f>
        <v>30.321428571428573</v>
      </c>
      <c r="R692">
        <f t="shared" si="455"/>
        <v>36.306428571428576</v>
      </c>
      <c r="S692">
        <f t="shared" si="456"/>
        <v>11.516327040816316</v>
      </c>
      <c r="T692">
        <f>VLOOKUP(Lake!B692,'TRI Daily 2021-5'!W$1488:X$1851,2)</f>
        <v>28.714285714285715</v>
      </c>
      <c r="U692">
        <f t="shared" si="457"/>
        <v>34.854285714285716</v>
      </c>
      <c r="V692">
        <f t="shared" si="458"/>
        <v>23.480946938775521</v>
      </c>
    </row>
    <row r="693" spans="1:22" x14ac:dyDescent="0.45">
      <c r="A693" s="8">
        <v>45687.333333333336</v>
      </c>
      <c r="B693" s="2">
        <f t="shared" si="450"/>
        <v>30</v>
      </c>
      <c r="C693">
        <v>39.700000000000003</v>
      </c>
      <c r="K693" s="4">
        <f t="shared" si="463"/>
        <v>45.666033300521207</v>
      </c>
      <c r="L693" s="4">
        <f t="shared" si="464"/>
        <v>35.593553342927926</v>
      </c>
      <c r="M693" s="4">
        <f t="shared" si="465"/>
        <v>45.500690218932675</v>
      </c>
      <c r="N693">
        <f t="shared" si="466"/>
        <v>2070.3128103992758</v>
      </c>
      <c r="P693">
        <f>VLOOKUP(Lake!B693,'TRI Daily 2021-5'!S$1488:T$1851,2)</f>
        <v>41</v>
      </c>
      <c r="Q693">
        <f>VLOOKUP(Lake!B693,'TRI Daily 2021-5'!U$1488:V$1851,2)</f>
        <v>31</v>
      </c>
      <c r="R693">
        <f t="shared" si="455"/>
        <v>36.984999999999999</v>
      </c>
      <c r="S693">
        <f t="shared" si="456"/>
        <v>7.3712250000000186</v>
      </c>
      <c r="T693">
        <f>VLOOKUP(Lake!B693,'TRI Daily 2021-5'!W$1488:X$1851,2)</f>
        <v>29.595238095238095</v>
      </c>
      <c r="U693">
        <f t="shared" si="457"/>
        <v>35.735238095238095</v>
      </c>
      <c r="V693">
        <f t="shared" si="458"/>
        <v>15.719336961451267</v>
      </c>
    </row>
    <row r="694" spans="1:22" x14ac:dyDescent="0.45">
      <c r="A694" s="8">
        <v>45688.333333333336</v>
      </c>
      <c r="B694" s="2">
        <f t="shared" si="450"/>
        <v>31</v>
      </c>
      <c r="C694">
        <v>40.6</v>
      </c>
      <c r="K694" s="4">
        <f t="shared" si="463"/>
        <v>45.695382702723563</v>
      </c>
      <c r="L694" s="4">
        <f t="shared" si="464"/>
        <v>25.96292488721447</v>
      </c>
      <c r="M694" s="4">
        <f t="shared" si="465"/>
        <v>45.505481537172138</v>
      </c>
      <c r="N694">
        <f t="shared" si="466"/>
        <v>2070.7488499299143</v>
      </c>
      <c r="P694">
        <f>VLOOKUP(Lake!B694,'TRI Daily 2021-5'!S$1488:T$1851,2)</f>
        <v>49.5</v>
      </c>
      <c r="Q694">
        <f>VLOOKUP(Lake!B694,'TRI Daily 2021-5'!U$1488:V$1851,2)</f>
        <v>31.928571428571427</v>
      </c>
      <c r="R694">
        <f t="shared" si="455"/>
        <v>37.91357142857143</v>
      </c>
      <c r="S694">
        <f t="shared" si="456"/>
        <v>7.2168984693877549</v>
      </c>
      <c r="T694">
        <f>VLOOKUP(Lake!B694,'TRI Daily 2021-5'!W$1488:X$1851,2)</f>
        <v>30.857142857142858</v>
      </c>
      <c r="U694">
        <f t="shared" si="457"/>
        <v>36.997142857142855</v>
      </c>
      <c r="V694">
        <f t="shared" si="458"/>
        <v>12.980579591836763</v>
      </c>
    </row>
    <row r="695" spans="1:22" x14ac:dyDescent="0.45">
      <c r="A695" s="8">
        <v>45689.333333333336</v>
      </c>
      <c r="B695" s="2">
        <f t="shared" si="450"/>
        <v>32</v>
      </c>
      <c r="C695">
        <v>40.799999999999997</v>
      </c>
      <c r="K695" s="4">
        <f t="shared" si="463"/>
        <v>45.730096893760738</v>
      </c>
      <c r="L695" s="4">
        <f t="shared" si="464"/>
        <v>24.305855381869303</v>
      </c>
      <c r="M695" s="4">
        <f t="shared" si="465"/>
        <v>45.514834583473061</v>
      </c>
      <c r="N695">
        <f t="shared" si="466"/>
        <v>2071.6001671609151</v>
      </c>
      <c r="P695">
        <f>VLOOKUP(Lake!B695,'TRI Daily 2021-5'!S$1488:T$1851,2)</f>
        <v>42.5</v>
      </c>
      <c r="Q695">
        <f>VLOOKUP(Lake!B695,'TRI Daily 2021-5'!U$1488:V$1851,2)</f>
        <v>32</v>
      </c>
      <c r="R695">
        <f t="shared" si="455"/>
        <v>37.984999999999999</v>
      </c>
      <c r="S695">
        <f t="shared" si="456"/>
        <v>7.9242249999999874</v>
      </c>
      <c r="T695">
        <f>VLOOKUP(Lake!B695,'TRI Daily 2021-5'!W$1488:X$1851,2)</f>
        <v>31.69047619047619</v>
      </c>
      <c r="U695">
        <f t="shared" si="457"/>
        <v>37.83047619047619</v>
      </c>
      <c r="V695">
        <f t="shared" si="458"/>
        <v>8.8180716553287812</v>
      </c>
    </row>
    <row r="696" spans="1:22" x14ac:dyDescent="0.45">
      <c r="A696" s="8">
        <v>45690.708333333336</v>
      </c>
      <c r="B696" s="2">
        <f t="shared" si="450"/>
        <v>33</v>
      </c>
      <c r="C696">
        <v>44.4</v>
      </c>
      <c r="K696" s="4">
        <f t="shared" si="463"/>
        <v>45.770165587068746</v>
      </c>
      <c r="L696" s="4">
        <f t="shared" si="464"/>
        <v>1.8773537359874455</v>
      </c>
      <c r="M696" s="4">
        <f t="shared" si="465"/>
        <v>45.528746586325951</v>
      </c>
      <c r="N696">
        <f t="shared" si="466"/>
        <v>2072.8667657218871</v>
      </c>
      <c r="P696">
        <f>VLOOKUP(Lake!B696,'TRI Daily 2021-5'!S$1488:T$1851,2)</f>
        <v>45</v>
      </c>
      <c r="Q696">
        <f>VLOOKUP(Lake!B696,'TRI Daily 2021-5'!U$1488:V$1851,2)</f>
        <v>32.821428571428569</v>
      </c>
      <c r="R696">
        <f t="shared" si="455"/>
        <v>38.806428571428569</v>
      </c>
      <c r="S696">
        <f t="shared" si="456"/>
        <v>31.288041326530625</v>
      </c>
      <c r="T696">
        <f>VLOOKUP(Lake!B696,'TRI Daily 2021-5'!W$1488:X$1851,2)</f>
        <v>32.69047619047619</v>
      </c>
      <c r="U696">
        <f t="shared" si="457"/>
        <v>38.83047619047619</v>
      </c>
      <c r="V696">
        <f t="shared" si="458"/>
        <v>31.019595464852593</v>
      </c>
    </row>
    <row r="697" spans="1:22" x14ac:dyDescent="0.45">
      <c r="A697" s="8">
        <v>45691.375</v>
      </c>
      <c r="B697" s="2">
        <f t="shared" si="450"/>
        <v>34</v>
      </c>
      <c r="C697">
        <v>41.5</v>
      </c>
      <c r="K697" s="4">
        <f t="shared" si="463"/>
        <v>45.815576909428998</v>
      </c>
      <c r="L697" s="4">
        <f t="shared" si="464"/>
        <v>18.624204061196743</v>
      </c>
      <c r="M697" s="4">
        <f t="shared" si="465"/>
        <v>45.547213423304143</v>
      </c>
      <c r="N697">
        <f t="shared" si="466"/>
        <v>2074.5486506280172</v>
      </c>
      <c r="P697">
        <f>VLOOKUP(Lake!B697,'TRI Daily 2021-5'!S$1488:T$1851,2)</f>
        <v>50</v>
      </c>
      <c r="Q697">
        <f>VLOOKUP(Lake!B697,'TRI Daily 2021-5'!U$1488:V$1851,2)</f>
        <v>35.178571428571431</v>
      </c>
      <c r="R697">
        <f t="shared" si="455"/>
        <v>41.16357142857143</v>
      </c>
      <c r="S697">
        <f t="shared" si="456"/>
        <v>0.1131841836734684</v>
      </c>
      <c r="T697">
        <f>VLOOKUP(Lake!B697,'TRI Daily 2021-5'!W$1488:X$1851,2)</f>
        <v>33.666666666666664</v>
      </c>
      <c r="U697">
        <f t="shared" si="457"/>
        <v>39.806666666666665</v>
      </c>
      <c r="V697">
        <f t="shared" si="458"/>
        <v>2.8673777777777838</v>
      </c>
    </row>
    <row r="698" spans="1:22" x14ac:dyDescent="0.45">
      <c r="A698" s="8">
        <v>45692.666666666664</v>
      </c>
      <c r="B698" s="2">
        <f t="shared" si="450"/>
        <v>35</v>
      </c>
      <c r="C698">
        <v>45.1</v>
      </c>
      <c r="K698" s="4">
        <f t="shared" si="463"/>
        <v>45.866317404486622</v>
      </c>
      <c r="L698" s="4">
        <f t="shared" si="464"/>
        <v>0.58724236441911148</v>
      </c>
      <c r="M698" s="4">
        <f t="shared" si="465"/>
        <v>45.570229622285275</v>
      </c>
      <c r="N698">
        <f t="shared" si="466"/>
        <v>2076.6458278278064</v>
      </c>
      <c r="P698">
        <f>VLOOKUP(Lake!B698,'TRI Daily 2021-5'!S$1488:T$1851,2)</f>
        <v>54</v>
      </c>
      <c r="Q698">
        <f>VLOOKUP(Lake!B698,'TRI Daily 2021-5'!U$1488:V$1851,2)</f>
        <v>38</v>
      </c>
      <c r="R698">
        <f t="shared" si="455"/>
        <v>43.984999999999999</v>
      </c>
      <c r="S698">
        <f t="shared" si="456"/>
        <v>1.2432250000000045</v>
      </c>
      <c r="T698">
        <f>VLOOKUP(Lake!B698,'TRI Daily 2021-5'!W$1488:X$1851,2)</f>
        <v>34.833333333333336</v>
      </c>
      <c r="U698">
        <f t="shared" si="457"/>
        <v>40.973333333333336</v>
      </c>
      <c r="V698">
        <f t="shared" si="458"/>
        <v>17.029377777777764</v>
      </c>
    </row>
    <row r="699" spans="1:22" x14ac:dyDescent="0.45">
      <c r="A699" s="8">
        <v>45693.375</v>
      </c>
      <c r="B699" s="2">
        <f t="shared" si="450"/>
        <v>36</v>
      </c>
      <c r="C699">
        <v>42</v>
      </c>
      <c r="K699" s="4">
        <f t="shared" si="463"/>
        <v>45.922372036737869</v>
      </c>
      <c r="L699" s="4">
        <f t="shared" si="464"/>
        <v>15.385002394583179</v>
      </c>
      <c r="M699" s="4">
        <f t="shared" si="465"/>
        <v>45.597788363072866</v>
      </c>
      <c r="N699">
        <f t="shared" si="466"/>
        <v>2079.1583036035831</v>
      </c>
      <c r="P699">
        <f>VLOOKUP(Lake!B699,'TRI Daily 2021-5'!S$1488:T$1851,2)</f>
        <v>53.5</v>
      </c>
      <c r="Q699">
        <f>VLOOKUP(Lake!B699,'TRI Daily 2021-5'!U$1488:V$1851,2)</f>
        <v>40.607142857142854</v>
      </c>
      <c r="R699">
        <f t="shared" si="455"/>
        <v>46.592142857142854</v>
      </c>
      <c r="S699">
        <f t="shared" si="456"/>
        <v>21.087776020408128</v>
      </c>
      <c r="T699">
        <f>VLOOKUP(Lake!B699,'TRI Daily 2021-5'!W$1488:X$1851,2)</f>
        <v>36.19047619047619</v>
      </c>
      <c r="U699">
        <f t="shared" si="457"/>
        <v>42.33047619047619</v>
      </c>
      <c r="V699">
        <f t="shared" si="458"/>
        <v>0.10921451247165526</v>
      </c>
    </row>
    <row r="700" spans="1:22" x14ac:dyDescent="0.45">
      <c r="A700" s="8">
        <v>45693.708333333336</v>
      </c>
      <c r="B700" s="2">
        <f t="shared" si="450"/>
        <v>36</v>
      </c>
      <c r="C700">
        <v>43.7</v>
      </c>
      <c r="K700" s="4">
        <f t="shared" si="463"/>
        <v>45.922372036737869</v>
      </c>
      <c r="L700" s="4">
        <f t="shared" si="464"/>
        <v>4.9389374696744115</v>
      </c>
      <c r="M700" s="4">
        <f t="shared" si="465"/>
        <v>45.597788363072866</v>
      </c>
      <c r="N700">
        <f t="shared" si="466"/>
        <v>2079.1583036035831</v>
      </c>
      <c r="P700">
        <f>VLOOKUP(Lake!B700,'TRI Daily 2021-5'!S$1488:T$1851,2)</f>
        <v>53.5</v>
      </c>
      <c r="Q700">
        <f>VLOOKUP(Lake!B700,'TRI Daily 2021-5'!U$1488:V$1851,2)</f>
        <v>40.607142857142854</v>
      </c>
      <c r="R700">
        <f t="shared" si="455"/>
        <v>46.592142857142854</v>
      </c>
      <c r="S700">
        <f t="shared" si="456"/>
        <v>8.364490306122411</v>
      </c>
      <c r="T700">
        <f>VLOOKUP(Lake!B700,'TRI Daily 2021-5'!W$1488:X$1851,2)</f>
        <v>36.19047619047619</v>
      </c>
      <c r="U700">
        <f t="shared" si="457"/>
        <v>42.33047619047619</v>
      </c>
      <c r="V700">
        <f t="shared" si="458"/>
        <v>1.8755954648526159</v>
      </c>
    </row>
    <row r="701" spans="1:22" x14ac:dyDescent="0.45">
      <c r="A701" s="8">
        <v>45694.333333333336</v>
      </c>
      <c r="B701" s="2">
        <f t="shared" si="450"/>
        <v>37</v>
      </c>
      <c r="C701">
        <v>41.7</v>
      </c>
      <c r="K701" s="4">
        <f t="shared" ref="K701:K706" si="467">IF(B701&gt;0,$Q$3+$Q$4*SIN((B701-$Q$5)/365*2*PI()),0)</f>
        <v>45.983724195985438</v>
      </c>
      <c r="L701" s="4">
        <f t="shared" ref="L701:L706" si="468">(C701-K701)^2</f>
        <v>18.350292987271065</v>
      </c>
      <c r="M701" s="4">
        <f t="shared" ref="M701:M706" si="469">$AJ$3+$AJ$4*SIN((B701-$AJ$5)/365*2*PI())</f>
        <v>45.629881479417257</v>
      </c>
      <c r="N701">
        <f t="shared" ref="N701:N706" si="470">IF(B701&gt;0,(D701-M701)^2,0)</f>
        <v>2082.0860838256658</v>
      </c>
      <c r="P701">
        <f>VLOOKUP(Lake!B701,'TRI Daily 2021-5'!S$1488:T$1851,2)</f>
        <v>60.5</v>
      </c>
      <c r="Q701">
        <f>VLOOKUP(Lake!B701,'TRI Daily 2021-5'!U$1488:V$1851,2)</f>
        <v>43.25</v>
      </c>
      <c r="R701">
        <f t="shared" si="455"/>
        <v>49.234999999999999</v>
      </c>
      <c r="S701">
        <f t="shared" si="456"/>
        <v>56.776224999999947</v>
      </c>
      <c r="T701">
        <f>VLOOKUP(Lake!B701,'TRI Daily 2021-5'!W$1488:X$1851,2)</f>
        <v>37.571428571428569</v>
      </c>
      <c r="U701">
        <f t="shared" si="457"/>
        <v>43.71142857142857</v>
      </c>
      <c r="V701">
        <f t="shared" si="458"/>
        <v>4.0458448979591664</v>
      </c>
    </row>
    <row r="702" spans="1:22" x14ac:dyDescent="0.45">
      <c r="A702" s="8">
        <v>45695.375</v>
      </c>
      <c r="B702" s="2">
        <f t="shared" si="450"/>
        <v>38</v>
      </c>
      <c r="C702">
        <v>42.9</v>
      </c>
      <c r="K702" s="4">
        <f t="shared" si="467"/>
        <v>46.050355702260461</v>
      </c>
      <c r="L702" s="4">
        <f t="shared" si="468"/>
        <v>9.9247410507650109</v>
      </c>
      <c r="M702" s="4">
        <f t="shared" si="469"/>
        <v>45.666499461435443</v>
      </c>
      <c r="N702">
        <f t="shared" si="470"/>
        <v>2085.4291730612836</v>
      </c>
      <c r="P702">
        <f>VLOOKUP(Lake!B702,'TRI Daily 2021-5'!S$1488:T$1851,2)</f>
        <v>51.5</v>
      </c>
      <c r="Q702">
        <f>VLOOKUP(Lake!B702,'TRI Daily 2021-5'!U$1488:V$1851,2)</f>
        <v>44.857142857142854</v>
      </c>
      <c r="R702">
        <f t="shared" si="455"/>
        <v>50.842142857142854</v>
      </c>
      <c r="S702">
        <f t="shared" si="456"/>
        <v>63.077633163265268</v>
      </c>
      <c r="T702">
        <f>VLOOKUP(Lake!B702,'TRI Daily 2021-5'!W$1488:X$1851,2)</f>
        <v>38.285714285714285</v>
      </c>
      <c r="U702">
        <f t="shared" si="457"/>
        <v>44.425714285714285</v>
      </c>
      <c r="V702">
        <f t="shared" si="458"/>
        <v>2.3278040816326562</v>
      </c>
    </row>
    <row r="703" spans="1:22" x14ac:dyDescent="0.45">
      <c r="A703" s="8">
        <v>45698.333333333336</v>
      </c>
      <c r="B703" s="2">
        <f t="shared" si="450"/>
        <v>41</v>
      </c>
      <c r="C703">
        <v>43.7</v>
      </c>
      <c r="K703" s="4">
        <f t="shared" si="467"/>
        <v>46.281721073360487</v>
      </c>
      <c r="L703" s="4">
        <f t="shared" si="468"/>
        <v>6.6652837006336085</v>
      </c>
      <c r="M703" s="4">
        <f t="shared" si="469"/>
        <v>45.803387410160624</v>
      </c>
      <c r="N703">
        <f t="shared" si="470"/>
        <v>2097.9502982452609</v>
      </c>
      <c r="P703">
        <f>VLOOKUP(Lake!B703,'TRI Daily 2021-5'!S$1488:T$1851,2)</f>
        <v>41.5</v>
      </c>
      <c r="Q703">
        <f>VLOOKUP(Lake!B703,'TRI Daily 2021-5'!U$1488:V$1851,2)</f>
        <v>48.75</v>
      </c>
      <c r="R703">
        <f t="shared" si="455"/>
        <v>54.734999999999999</v>
      </c>
      <c r="S703">
        <f t="shared" si="456"/>
        <v>121.77122499999993</v>
      </c>
      <c r="T703">
        <f>VLOOKUP(Lake!B703,'TRI Daily 2021-5'!W$1488:X$1851,2)</f>
        <v>41.285714285714285</v>
      </c>
      <c r="U703">
        <f t="shared" si="457"/>
        <v>47.425714285714285</v>
      </c>
      <c r="V703">
        <f t="shared" si="458"/>
        <v>13.880946938775486</v>
      </c>
    </row>
    <row r="704" spans="1:22" x14ac:dyDescent="0.45">
      <c r="A704" s="8">
        <v>45698.625</v>
      </c>
      <c r="B704" s="2">
        <f>_xlfn.DAYS(A704,A$4)-730-365-365-365-365-366-365-365-365-366</f>
        <v>41</v>
      </c>
      <c r="C704">
        <v>46.2</v>
      </c>
      <c r="K704" s="4">
        <f t="shared" si="467"/>
        <v>46.281721073360487</v>
      </c>
      <c r="L704" s="4">
        <f t="shared" si="468"/>
        <v>6.6783338311895823E-3</v>
      </c>
      <c r="M704" s="4">
        <f t="shared" si="469"/>
        <v>45.803387410160624</v>
      </c>
      <c r="N704">
        <f t="shared" si="470"/>
        <v>2097.9502982452609</v>
      </c>
      <c r="P704">
        <f>VLOOKUP(Lake!B704,'TRI Daily 2021-5'!S$1488:T$1851,2)</f>
        <v>41.5</v>
      </c>
      <c r="Q704">
        <f>VLOOKUP(Lake!B704,'TRI Daily 2021-5'!U$1488:V$1851,2)</f>
        <v>48.75</v>
      </c>
      <c r="R704">
        <f t="shared" si="455"/>
        <v>54.734999999999999</v>
      </c>
      <c r="S704">
        <f t="shared" si="456"/>
        <v>72.846224999999947</v>
      </c>
      <c r="T704">
        <f>VLOOKUP(Lake!B704,'TRI Daily 2021-5'!W$1488:X$1851,2)</f>
        <v>41.285714285714285</v>
      </c>
      <c r="U704">
        <f t="shared" si="457"/>
        <v>47.425714285714285</v>
      </c>
      <c r="V704">
        <f t="shared" si="458"/>
        <v>1.5023755102040737</v>
      </c>
    </row>
    <row r="705" spans="1:22" x14ac:dyDescent="0.45">
      <c r="A705" s="8">
        <v>45699.333333333336</v>
      </c>
      <c r="B705" s="2">
        <f t="shared" si="450"/>
        <v>42</v>
      </c>
      <c r="C705">
        <v>43.5</v>
      </c>
      <c r="K705" s="4">
        <f t="shared" si="467"/>
        <v>46.369256970896622</v>
      </c>
      <c r="L705" s="4">
        <f t="shared" si="468"/>
        <v>8.2326355650388567</v>
      </c>
      <c r="M705" s="4">
        <f t="shared" si="469"/>
        <v>45.857982990343466</v>
      </c>
      <c r="N705">
        <f t="shared" si="470"/>
        <v>2102.9546039426305</v>
      </c>
      <c r="P705">
        <f>VLOOKUP(Lake!B705,'TRI Daily 2021-5'!S$1488:T$1851,2)</f>
        <v>38</v>
      </c>
      <c r="Q705">
        <f>VLOOKUP(Lake!B705,'TRI Daily 2021-5'!U$1488:V$1851,2)</f>
        <v>48.75</v>
      </c>
      <c r="R705">
        <f t="shared" si="455"/>
        <v>54.734999999999999</v>
      </c>
      <c r="S705">
        <f t="shared" si="456"/>
        <v>126.22522499999998</v>
      </c>
      <c r="T705">
        <f>VLOOKUP(Lake!B705,'TRI Daily 2021-5'!W$1488:X$1851,2)</f>
        <v>42.404761904761905</v>
      </c>
      <c r="U705">
        <f t="shared" si="457"/>
        <v>48.544761904761906</v>
      </c>
      <c r="V705">
        <f t="shared" si="458"/>
        <v>25.449622675736972</v>
      </c>
    </row>
    <row r="706" spans="1:22" x14ac:dyDescent="0.45">
      <c r="A706" s="8">
        <v>45700.333333333336</v>
      </c>
      <c r="B706" s="2">
        <f t="shared" si="450"/>
        <v>43</v>
      </c>
      <c r="C706">
        <v>44.2</v>
      </c>
      <c r="K706" s="4">
        <f t="shared" si="467"/>
        <v>46.461957973778517</v>
      </c>
      <c r="L706" s="4">
        <f t="shared" si="468"/>
        <v>5.1164538751402029</v>
      </c>
      <c r="M706" s="4">
        <f t="shared" si="469"/>
        <v>45.917035844799585</v>
      </c>
      <c r="N706">
        <f t="shared" si="470"/>
        <v>2108.3741807726101</v>
      </c>
      <c r="P706">
        <f>VLOOKUP(Lake!B706,'TRI Daily 2021-5'!S$1488:T$1851,2)</f>
        <v>41</v>
      </c>
      <c r="Q706">
        <f>VLOOKUP(Lake!B706,'TRI Daily 2021-5'!U$1488:V$1851,2)</f>
        <v>48.678571428571431</v>
      </c>
      <c r="R706">
        <f t="shared" si="455"/>
        <v>54.66357142857143</v>
      </c>
      <c r="S706">
        <f t="shared" si="456"/>
        <v>109.48632704081629</v>
      </c>
      <c r="T706">
        <f>VLOOKUP(Lake!B706,'TRI Daily 2021-5'!W$1488:X$1851,2)</f>
        <v>43.547619047619051</v>
      </c>
      <c r="U706">
        <f t="shared" si="457"/>
        <v>49.687619047619052</v>
      </c>
      <c r="V706">
        <f t="shared" si="458"/>
        <v>30.113962811791396</v>
      </c>
    </row>
    <row r="707" spans="1:22" x14ac:dyDescent="0.45">
      <c r="A707" s="8">
        <v>45701.333333333336</v>
      </c>
      <c r="B707" s="2">
        <f t="shared" si="450"/>
        <v>44</v>
      </c>
      <c r="C707">
        <v>44.4</v>
      </c>
      <c r="K707" s="4">
        <f t="shared" ref="K707:K727" si="471">IF(B707&gt;0,$Q$3+$Q$4*SIN((B707-$Q$5)/365*2*PI()),0)</f>
        <v>46.559796612698378</v>
      </c>
      <c r="L707" s="4">
        <f t="shared" ref="L707:L727" si="472">(C707-K707)^2</f>
        <v>4.664721408223393</v>
      </c>
      <c r="M707" s="4">
        <f t="shared" ref="M707:M727" si="473">$AJ$3+$AJ$4*SIN((B707-$AJ$5)/365*2*PI())</f>
        <v>45.980528474893731</v>
      </c>
      <c r="N707">
        <f t="shared" ref="N707:N727" si="474">IF(B707&gt;0,(D707-M707)^2,0)</f>
        <v>2114.2089988305133</v>
      </c>
      <c r="P707">
        <f>VLOOKUP(Lake!B707,'TRI Daily 2021-5'!S$1488:T$1851,2)</f>
        <v>43.5</v>
      </c>
      <c r="Q707">
        <f>VLOOKUP(Lake!B707,'TRI Daily 2021-5'!U$1488:V$1851,2)</f>
        <v>48.857142857142854</v>
      </c>
      <c r="R707">
        <f t="shared" si="455"/>
        <v>54.842142857142854</v>
      </c>
      <c r="S707">
        <f t="shared" si="456"/>
        <v>109.03834744897955</v>
      </c>
      <c r="T707">
        <f>VLOOKUP(Lake!B707,'TRI Daily 2021-5'!W$1488:X$1851,2)</f>
        <v>44.5</v>
      </c>
      <c r="U707">
        <f t="shared" si="457"/>
        <v>50.64</v>
      </c>
      <c r="V707">
        <f t="shared" si="458"/>
        <v>38.937600000000025</v>
      </c>
    </row>
    <row r="708" spans="1:22" x14ac:dyDescent="0.45">
      <c r="A708" s="8">
        <v>45702.625</v>
      </c>
      <c r="B708" s="2">
        <f t="shared" si="450"/>
        <v>45</v>
      </c>
      <c r="C708">
        <v>46.7</v>
      </c>
      <c r="K708" s="4">
        <f t="shared" si="471"/>
        <v>46.662743895955956</v>
      </c>
      <c r="L708" s="4">
        <f t="shared" si="472"/>
        <v>1.3880172885408801E-3</v>
      </c>
      <c r="M708" s="4">
        <f t="shared" si="473"/>
        <v>46.048442066389342</v>
      </c>
      <c r="N708">
        <f t="shared" si="474"/>
        <v>2120.4590167416154</v>
      </c>
      <c r="P708">
        <f>VLOOKUP(Lake!B708,'TRI Daily 2021-5'!S$1488:T$1851,2)</f>
        <v>36</v>
      </c>
      <c r="Q708">
        <f>VLOOKUP(Lake!B708,'TRI Daily 2021-5'!U$1488:V$1851,2)</f>
        <v>47.892857142857146</v>
      </c>
      <c r="R708">
        <f t="shared" si="455"/>
        <v>53.877857142857145</v>
      </c>
      <c r="S708">
        <f t="shared" si="456"/>
        <v>51.5216331632653</v>
      </c>
      <c r="T708">
        <f>VLOOKUP(Lake!B708,'TRI Daily 2021-5'!W$1488:X$1851,2)</f>
        <v>44.833333333333336</v>
      </c>
      <c r="U708">
        <f t="shared" si="457"/>
        <v>50.973333333333336</v>
      </c>
      <c r="V708">
        <f t="shared" si="458"/>
        <v>18.261377777777778</v>
      </c>
    </row>
    <row r="709" spans="1:22" x14ac:dyDescent="0.45">
      <c r="A709" s="8">
        <v>45705.666666666664</v>
      </c>
      <c r="B709" s="2">
        <f t="shared" si="450"/>
        <v>48</v>
      </c>
      <c r="C709">
        <v>46.9</v>
      </c>
      <c r="K709" s="4">
        <f t="shared" si="471"/>
        <v>47.001925042411557</v>
      </c>
      <c r="L709" s="4">
        <f t="shared" si="472"/>
        <v>1.0388714270597959E-2</v>
      </c>
      <c r="M709" s="4">
        <f t="shared" si="473"/>
        <v>46.278500852690911</v>
      </c>
      <c r="N709">
        <f t="shared" si="474"/>
        <v>2141.6996411725136</v>
      </c>
      <c r="P709">
        <f>VLOOKUP(Lake!B709,'TRI Daily 2021-5'!S$1488:T$1851,2)</f>
        <v>32.5</v>
      </c>
      <c r="Q709">
        <f>VLOOKUP(Lake!B709,'TRI Daily 2021-5'!U$1488:V$1851,2)</f>
        <v>46.678571428571431</v>
      </c>
      <c r="R709">
        <f t="shared" si="455"/>
        <v>52.66357142857143</v>
      </c>
      <c r="S709">
        <f t="shared" si="456"/>
        <v>33.218755612244934</v>
      </c>
      <c r="T709">
        <f>VLOOKUP(Lake!B709,'TRI Daily 2021-5'!W$1488:X$1851,2)</f>
        <v>45.785714285714285</v>
      </c>
      <c r="U709">
        <f t="shared" si="457"/>
        <v>51.925714285714285</v>
      </c>
      <c r="V709">
        <f t="shared" si="458"/>
        <v>25.257804081632663</v>
      </c>
    </row>
    <row r="710" spans="1:22" x14ac:dyDescent="0.45">
      <c r="A710" s="8">
        <v>45708.5</v>
      </c>
      <c r="B710" s="2">
        <f t="shared" si="450"/>
        <v>51</v>
      </c>
      <c r="C710">
        <v>44.4</v>
      </c>
      <c r="K710" s="4">
        <f t="shared" si="471"/>
        <v>47.385896028703982</v>
      </c>
      <c r="L710" s="4">
        <f t="shared" si="472"/>
        <v>8.9155750942302205</v>
      </c>
      <c r="M710" s="4">
        <f t="shared" si="473"/>
        <v>46.547545927994989</v>
      </c>
      <c r="N710">
        <f t="shared" si="474"/>
        <v>2166.6740319188029</v>
      </c>
      <c r="P710">
        <f>VLOOKUP(Lake!B710,'TRI Daily 2021-5'!S$1488:T$1851,2)</f>
        <v>20.5</v>
      </c>
      <c r="Q710">
        <f>VLOOKUP(Lake!B710,'TRI Daily 2021-5'!U$1488:V$1851,2)</f>
        <v>40.571428571428569</v>
      </c>
      <c r="R710">
        <f t="shared" si="455"/>
        <v>46.556428571428569</v>
      </c>
      <c r="S710">
        <f t="shared" si="456"/>
        <v>4.6501841836734643</v>
      </c>
      <c r="T710">
        <f>VLOOKUP(Lake!B710,'TRI Daily 2021-5'!W$1488:X$1851,2)</f>
        <v>43.952380952380949</v>
      </c>
      <c r="U710">
        <f t="shared" si="457"/>
        <v>50.09238095238095</v>
      </c>
      <c r="V710">
        <f t="shared" si="458"/>
        <v>32.403200907029465</v>
      </c>
    </row>
    <row r="711" spans="1:22" x14ac:dyDescent="0.45">
      <c r="A711" s="8">
        <v>45712.333333333336</v>
      </c>
      <c r="B711" s="2">
        <f t="shared" si="450"/>
        <v>55</v>
      </c>
      <c r="C711">
        <v>44</v>
      </c>
      <c r="K711" s="4">
        <f t="shared" si="471"/>
        <v>47.965744018848937</v>
      </c>
      <c r="L711" s="4">
        <f t="shared" si="472"/>
        <v>15.727125623036121</v>
      </c>
      <c r="M711" s="4">
        <f t="shared" si="473"/>
        <v>46.965663392023295</v>
      </c>
      <c r="N711">
        <f t="shared" si="474"/>
        <v>2205.7735378528369</v>
      </c>
      <c r="P711">
        <f>VLOOKUP(Lake!B711,'TRI Daily 2021-5'!S$1488:T$1851,2)</f>
        <v>41</v>
      </c>
      <c r="Q711">
        <f>VLOOKUP(Lake!B711,'TRI Daily 2021-5'!U$1488:V$1851,2)</f>
        <v>35.321428571428569</v>
      </c>
      <c r="R711">
        <f t="shared" si="455"/>
        <v>41.306428571428569</v>
      </c>
      <c r="S711">
        <f t="shared" si="456"/>
        <v>7.2553270408163408</v>
      </c>
      <c r="T711">
        <f>VLOOKUP(Lake!B711,'TRI Daily 2021-5'!W$1488:X$1851,2)</f>
        <v>41.38095238095238</v>
      </c>
      <c r="U711">
        <f t="shared" si="457"/>
        <v>47.52095238095238</v>
      </c>
      <c r="V711">
        <f t="shared" si="458"/>
        <v>12.397105668934234</v>
      </c>
    </row>
    <row r="712" spans="1:22" x14ac:dyDescent="0.45">
      <c r="A712" s="8">
        <v>45712.5</v>
      </c>
      <c r="B712" s="2">
        <f t="shared" si="450"/>
        <v>55</v>
      </c>
      <c r="C712">
        <v>45.6</v>
      </c>
      <c r="K712" s="4">
        <f t="shared" si="471"/>
        <v>47.965744018848937</v>
      </c>
      <c r="L712" s="4">
        <f t="shared" si="472"/>
        <v>5.5967447627195153</v>
      </c>
      <c r="M712" s="4">
        <f t="shared" si="473"/>
        <v>46.965663392023295</v>
      </c>
      <c r="N712">
        <f t="shared" si="474"/>
        <v>2205.7735378528369</v>
      </c>
      <c r="P712">
        <f>VLOOKUP(Lake!B712,'TRI Daily 2021-5'!S$1488:T$1851,2)</f>
        <v>41</v>
      </c>
      <c r="Q712">
        <f>VLOOKUP(Lake!B712,'TRI Daily 2021-5'!U$1488:V$1851,2)</f>
        <v>35.321428571428569</v>
      </c>
      <c r="R712">
        <f t="shared" si="455"/>
        <v>41.306428571428569</v>
      </c>
      <c r="S712">
        <f t="shared" si="456"/>
        <v>18.434755612244931</v>
      </c>
      <c r="T712">
        <f>VLOOKUP(Lake!B712,'TRI Daily 2021-5'!W$1488:X$1851,2)</f>
        <v>41.38095238095238</v>
      </c>
      <c r="U712">
        <f t="shared" si="457"/>
        <v>47.52095238095238</v>
      </c>
      <c r="V712">
        <f t="shared" si="458"/>
        <v>3.6900580498866127</v>
      </c>
    </row>
    <row r="713" spans="1:22" x14ac:dyDescent="0.45">
      <c r="A713" s="8">
        <v>45713.708333333336</v>
      </c>
      <c r="B713" s="2">
        <f t="shared" si="450"/>
        <v>56</v>
      </c>
      <c r="C713">
        <v>47.1</v>
      </c>
      <c r="K713" s="4">
        <f t="shared" si="471"/>
        <v>48.122547022372316</v>
      </c>
      <c r="L713" s="4">
        <f t="shared" si="472"/>
        <v>1.0456024129624877</v>
      </c>
      <c r="M713" s="4">
        <f t="shared" si="473"/>
        <v>47.080595909433697</v>
      </c>
      <c r="N713">
        <f t="shared" si="474"/>
        <v>2216.5825111873851</v>
      </c>
      <c r="P713">
        <f>VLOOKUP(Lake!B713,'TRI Daily 2021-5'!S$1488:T$1851,2)</f>
        <v>46.5</v>
      </c>
      <c r="Q713">
        <f>VLOOKUP(Lake!B713,'TRI Daily 2021-5'!U$1488:V$1851,2)</f>
        <v>35.928571428571431</v>
      </c>
      <c r="R713">
        <f t="shared" si="455"/>
        <v>41.91357142857143</v>
      </c>
      <c r="S713">
        <f t="shared" si="456"/>
        <v>26.899041326530611</v>
      </c>
      <c r="T713">
        <f>VLOOKUP(Lake!B713,'TRI Daily 2021-5'!W$1488:X$1851,2)</f>
        <v>41.023809523809526</v>
      </c>
      <c r="U713">
        <f t="shared" si="457"/>
        <v>47.163809523809526</v>
      </c>
      <c r="V713">
        <f t="shared" si="458"/>
        <v>4.0716553287982928E-3</v>
      </c>
    </row>
    <row r="714" spans="1:22" x14ac:dyDescent="0.45">
      <c r="A714" s="8">
        <v>45717.333333333336</v>
      </c>
      <c r="B714" s="2">
        <f t="shared" si="450"/>
        <v>60</v>
      </c>
      <c r="C714">
        <v>44</v>
      </c>
      <c r="K714" s="4">
        <f t="shared" si="471"/>
        <v>48.795729508701434</v>
      </c>
      <c r="L714" s="4">
        <f t="shared" si="472"/>
        <v>22.9990215206297</v>
      </c>
      <c r="M714" s="4">
        <f t="shared" si="473"/>
        <v>47.580917147580166</v>
      </c>
      <c r="N714">
        <f t="shared" si="474"/>
        <v>2263.9436766048884</v>
      </c>
      <c r="P714">
        <f>VLOOKUP(Lake!B714,'TRI Daily 2021-5'!S$1488:T$1851,2)</f>
        <v>45.5</v>
      </c>
      <c r="Q714">
        <f>VLOOKUP(Lake!B714,'TRI Daily 2021-5'!U$1488:V$1851,2)</f>
        <v>38</v>
      </c>
      <c r="R714">
        <f t="shared" si="455"/>
        <v>43.984999999999999</v>
      </c>
      <c r="S714">
        <f t="shared" si="456"/>
        <v>2.2500000000001704E-4</v>
      </c>
      <c r="T714">
        <f>VLOOKUP(Lake!B714,'TRI Daily 2021-5'!W$1488:X$1851,2)</f>
        <v>39.452380952380949</v>
      </c>
      <c r="U714">
        <f t="shared" si="457"/>
        <v>45.59238095238095</v>
      </c>
      <c r="V714">
        <f t="shared" si="458"/>
        <v>2.5356770975056602</v>
      </c>
    </row>
    <row r="715" spans="1:22" x14ac:dyDescent="0.45">
      <c r="A715" s="8">
        <v>45718.75</v>
      </c>
      <c r="B715" s="2">
        <f t="shared" si="450"/>
        <v>61</v>
      </c>
      <c r="C715">
        <v>46.7</v>
      </c>
      <c r="K715" s="4">
        <f t="shared" si="471"/>
        <v>48.975268392828831</v>
      </c>
      <c r="L715" s="4">
        <f t="shared" si="472"/>
        <v>5.1768462594058766</v>
      </c>
      <c r="M715" s="4">
        <f t="shared" si="473"/>
        <v>47.715959923774903</v>
      </c>
      <c r="N715">
        <f t="shared" si="474"/>
        <v>2276.8128314472929</v>
      </c>
      <c r="P715">
        <f>VLOOKUP(Lake!B715,'TRI Daily 2021-5'!S$1488:T$1851,2)</f>
        <v>32</v>
      </c>
      <c r="Q715">
        <f>VLOOKUP(Lake!B715,'TRI Daily 2021-5'!U$1488:V$1851,2)</f>
        <v>37.035714285714285</v>
      </c>
      <c r="R715">
        <f t="shared" si="455"/>
        <v>43.020714285714284</v>
      </c>
      <c r="S715">
        <f t="shared" si="456"/>
        <v>13.537143367346971</v>
      </c>
      <c r="T715">
        <f>VLOOKUP(Lake!B715,'TRI Daily 2021-5'!W$1488:X$1851,2)</f>
        <v>38.404761904761905</v>
      </c>
      <c r="U715">
        <f t="shared" si="457"/>
        <v>44.544761904761906</v>
      </c>
      <c r="V715">
        <f t="shared" si="458"/>
        <v>4.645051247165541</v>
      </c>
    </row>
    <row r="716" spans="1:22" x14ac:dyDescent="0.45">
      <c r="A716" s="8">
        <v>45727.708333333336</v>
      </c>
      <c r="B716" s="2">
        <f t="shared" si="450"/>
        <v>70</v>
      </c>
      <c r="C716">
        <v>51</v>
      </c>
      <c r="K716" s="4">
        <f t="shared" si="471"/>
        <v>50.781992229169866</v>
      </c>
      <c r="L716" s="4">
        <f t="shared" si="472"/>
        <v>4.7527388142324226E-2</v>
      </c>
      <c r="M716" s="4">
        <f t="shared" si="473"/>
        <v>49.101968950975753</v>
      </c>
      <c r="N716">
        <f t="shared" si="474"/>
        <v>2411.003354862587</v>
      </c>
      <c r="P716">
        <f>VLOOKUP(Lake!B716,'TRI Daily 2021-5'!S$1488:T$1851,2)</f>
        <v>47.5</v>
      </c>
      <c r="Q716">
        <f>VLOOKUP(Lake!B716,'TRI Daily 2021-5'!U$1488:V$1851,2)</f>
        <v>43.392857142857146</v>
      </c>
      <c r="R716">
        <f t="shared" si="455"/>
        <v>49.377857142857145</v>
      </c>
      <c r="S716">
        <f t="shared" si="456"/>
        <v>2.6313474489795836</v>
      </c>
      <c r="T716">
        <f>VLOOKUP(Lake!B716,'TRI Daily 2021-5'!W$1488:X$1851,2)</f>
        <v>39.80952380952381</v>
      </c>
      <c r="U716">
        <f t="shared" si="457"/>
        <v>45.949523809523811</v>
      </c>
      <c r="V716">
        <f t="shared" si="458"/>
        <v>25.507309750566879</v>
      </c>
    </row>
    <row r="717" spans="1:22" x14ac:dyDescent="0.45">
      <c r="A717" s="8">
        <v>45728.375</v>
      </c>
      <c r="B717" s="2">
        <f t="shared" si="450"/>
        <v>71</v>
      </c>
      <c r="C717">
        <v>46</v>
      </c>
      <c r="K717" s="4">
        <f t="shared" si="471"/>
        <v>51.002856658001768</v>
      </c>
      <c r="L717" s="4">
        <f t="shared" si="472"/>
        <v>25.028574740512621</v>
      </c>
      <c r="M717" s="4">
        <f t="shared" si="473"/>
        <v>49.274091329255661</v>
      </c>
      <c r="N717">
        <f t="shared" si="474"/>
        <v>2427.9360763238278</v>
      </c>
      <c r="P717">
        <f>VLOOKUP(Lake!B717,'TRI Daily 2021-5'!S$1488:T$1851,2)</f>
        <v>53</v>
      </c>
      <c r="Q717">
        <f>VLOOKUP(Lake!B717,'TRI Daily 2021-5'!U$1488:V$1851,2)</f>
        <v>43.607142857142854</v>
      </c>
      <c r="R717">
        <f t="shared" si="455"/>
        <v>49.592142857142854</v>
      </c>
      <c r="S717">
        <f t="shared" si="456"/>
        <v>12.903490306122423</v>
      </c>
      <c r="T717">
        <f>VLOOKUP(Lake!B717,'TRI Daily 2021-5'!W$1488:X$1851,2)</f>
        <v>40.976190476190474</v>
      </c>
      <c r="U717">
        <f t="shared" si="457"/>
        <v>47.116190476190475</v>
      </c>
      <c r="V717">
        <f t="shared" si="458"/>
        <v>1.2458811791383195</v>
      </c>
    </row>
    <row r="718" spans="1:22" x14ac:dyDescent="0.45">
      <c r="A718" s="8">
        <v>45728.791666666664</v>
      </c>
      <c r="B718" s="2">
        <f t="shared" si="450"/>
        <v>71</v>
      </c>
      <c r="C718">
        <v>52.7</v>
      </c>
      <c r="K718" s="4">
        <f t="shared" si="471"/>
        <v>51.002856658001768</v>
      </c>
      <c r="L718" s="4">
        <f t="shared" si="472"/>
        <v>2.8802955232889369</v>
      </c>
      <c r="M718" s="4">
        <f t="shared" si="473"/>
        <v>49.274091329255661</v>
      </c>
      <c r="N718">
        <f t="shared" si="474"/>
        <v>2427.9360763238278</v>
      </c>
      <c r="P718">
        <f>VLOOKUP(Lake!B718,'TRI Daily 2021-5'!S$1488:T$1851,2)</f>
        <v>53</v>
      </c>
      <c r="Q718">
        <f>VLOOKUP(Lake!B718,'TRI Daily 2021-5'!U$1488:V$1851,2)</f>
        <v>43.607142857142854</v>
      </c>
      <c r="R718">
        <f t="shared" si="455"/>
        <v>49.592142857142854</v>
      </c>
      <c r="S718">
        <f t="shared" si="456"/>
        <v>9.6587760204082027</v>
      </c>
      <c r="T718">
        <f>VLOOKUP(Lake!B718,'TRI Daily 2021-5'!W$1488:X$1851,2)</f>
        <v>40.976190476190474</v>
      </c>
      <c r="U718">
        <f t="shared" si="457"/>
        <v>47.116190476190475</v>
      </c>
      <c r="V718">
        <f t="shared" si="458"/>
        <v>31.178928798185986</v>
      </c>
    </row>
    <row r="719" spans="1:22" x14ac:dyDescent="0.45">
      <c r="A719" s="8">
        <v>45730.4375</v>
      </c>
      <c r="B719" s="2">
        <f t="shared" si="450"/>
        <v>73</v>
      </c>
      <c r="C719">
        <v>49.2</v>
      </c>
      <c r="K719" s="4">
        <f t="shared" si="471"/>
        <v>51.455895154368179</v>
      </c>
      <c r="L719" s="4">
        <f t="shared" si="472"/>
        <v>5.0890629475018159</v>
      </c>
      <c r="M719" s="4">
        <f t="shared" si="473"/>
        <v>49.628619084350376</v>
      </c>
      <c r="N719">
        <f t="shared" si="474"/>
        <v>2462.9998322195465</v>
      </c>
      <c r="P719">
        <f>VLOOKUP(Lake!B719,'TRI Daily 2021-5'!S$1488:T$1851,2)</f>
        <v>57</v>
      </c>
      <c r="Q719">
        <f>VLOOKUP(Lake!B719,'TRI Daily 2021-5'!U$1488:V$1851,2)</f>
        <v>44.642857142857146</v>
      </c>
      <c r="R719">
        <f t="shared" si="455"/>
        <v>50.627857142857145</v>
      </c>
      <c r="S719">
        <f t="shared" si="456"/>
        <v>2.0387760204081622</v>
      </c>
      <c r="T719">
        <f>VLOOKUP(Lake!B719,'TRI Daily 2021-5'!W$1488:X$1851,2)</f>
        <v>44.047619047619051</v>
      </c>
      <c r="U719">
        <f t="shared" si="457"/>
        <v>50.187619047619052</v>
      </c>
      <c r="V719">
        <f t="shared" si="458"/>
        <v>0.97539138321995689</v>
      </c>
    </row>
    <row r="720" spans="1:22" x14ac:dyDescent="0.45">
      <c r="A720" s="8">
        <v>45730.625</v>
      </c>
      <c r="B720" s="2">
        <f t="shared" si="450"/>
        <v>73</v>
      </c>
      <c r="C720">
        <v>54.1</v>
      </c>
      <c r="K720" s="4">
        <f t="shared" si="471"/>
        <v>51.455895154368179</v>
      </c>
      <c r="L720" s="4">
        <f t="shared" si="472"/>
        <v>6.9912904346936857</v>
      </c>
      <c r="M720" s="4">
        <f t="shared" si="473"/>
        <v>49.628619084350376</v>
      </c>
      <c r="N720">
        <f t="shared" si="474"/>
        <v>2462.9998322195465</v>
      </c>
      <c r="P720">
        <f>VLOOKUP(Lake!B720,'TRI Daily 2021-5'!S$1488:T$1851,2)</f>
        <v>57</v>
      </c>
      <c r="Q720">
        <f>VLOOKUP(Lake!B720,'TRI Daily 2021-5'!U$1488:V$1851,2)</f>
        <v>44.642857142857146</v>
      </c>
      <c r="R720">
        <f t="shared" si="455"/>
        <v>50.627857142857145</v>
      </c>
      <c r="S720">
        <f t="shared" si="456"/>
        <v>12.055776020408157</v>
      </c>
      <c r="T720">
        <f>VLOOKUP(Lake!B720,'TRI Daily 2021-5'!W$1488:X$1851,2)</f>
        <v>44.047619047619051</v>
      </c>
      <c r="U720">
        <f t="shared" si="457"/>
        <v>50.187619047619052</v>
      </c>
      <c r="V720">
        <f t="shared" si="458"/>
        <v>15.306724716553267</v>
      </c>
    </row>
    <row r="721" spans="1:22" x14ac:dyDescent="0.45">
      <c r="A721" s="8">
        <v>45732.583333333336</v>
      </c>
      <c r="B721" s="2">
        <f t="shared" si="450"/>
        <v>75</v>
      </c>
      <c r="C721">
        <v>52.5</v>
      </c>
      <c r="K721" s="4">
        <f t="shared" si="471"/>
        <v>51.923563865535634</v>
      </c>
      <c r="L721" s="4">
        <f t="shared" si="472"/>
        <v>0.3322786171162207</v>
      </c>
      <c r="M721" s="4">
        <f t="shared" si="473"/>
        <v>49.996505663431336</v>
      </c>
      <c r="N721">
        <f t="shared" si="474"/>
        <v>2499.6505785535214</v>
      </c>
      <c r="P721">
        <f>VLOOKUP(Lake!B721,'TRI Daily 2021-5'!S$1488:T$1851,2)</f>
        <v>60</v>
      </c>
      <c r="Q721">
        <f>VLOOKUP(Lake!B721,'TRI Daily 2021-5'!U$1488:V$1851,2)</f>
        <v>48</v>
      </c>
      <c r="R721">
        <f t="shared" si="455"/>
        <v>53.984999999999999</v>
      </c>
      <c r="S721">
        <f t="shared" si="456"/>
        <v>2.2052249999999982</v>
      </c>
      <c r="T721">
        <f>VLOOKUP(Lake!B721,'TRI Daily 2021-5'!W$1488:X$1851,2)</f>
        <v>46.833333333333336</v>
      </c>
      <c r="U721">
        <f t="shared" si="457"/>
        <v>52.973333333333336</v>
      </c>
      <c r="V721">
        <f t="shared" si="458"/>
        <v>0.22404444444444724</v>
      </c>
    </row>
    <row r="722" spans="1:22" x14ac:dyDescent="0.45">
      <c r="A722" s="8">
        <v>45742.625</v>
      </c>
      <c r="B722" s="2">
        <f t="shared" si="450"/>
        <v>85</v>
      </c>
      <c r="C722">
        <v>53</v>
      </c>
      <c r="K722" s="4">
        <f t="shared" si="471"/>
        <v>54.461391279703804</v>
      </c>
      <c r="L722" s="4">
        <f t="shared" si="472"/>
        <v>2.1356644723943221</v>
      </c>
      <c r="M722" s="4">
        <f t="shared" si="473"/>
        <v>52.020535558784154</v>
      </c>
      <c r="N722">
        <f t="shared" si="474"/>
        <v>2706.1361198227264</v>
      </c>
      <c r="P722">
        <f>VLOOKUP(Lake!B722,'TRI Daily 2021-5'!S$1488:T$1851,2)</f>
        <v>46</v>
      </c>
      <c r="Q722">
        <f>VLOOKUP(Lake!B722,'TRI Daily 2021-5'!U$1488:V$1851,2)</f>
        <v>51.75</v>
      </c>
      <c r="R722">
        <f t="shared" si="455"/>
        <v>57.734999999999999</v>
      </c>
      <c r="S722">
        <f t="shared" si="456"/>
        <v>22.420224999999995</v>
      </c>
      <c r="T722">
        <f>VLOOKUP(Lake!B722,'TRI Daily 2021-5'!W$1488:X$1851,2)</f>
        <v>48.857142857142854</v>
      </c>
      <c r="U722">
        <f t="shared" si="457"/>
        <v>54.997142857142855</v>
      </c>
      <c r="V722">
        <f t="shared" si="458"/>
        <v>3.9885795918367246</v>
      </c>
    </row>
    <row r="723" spans="1:22" x14ac:dyDescent="0.45">
      <c r="A723" s="8">
        <v>45745.833333333336</v>
      </c>
      <c r="B723" s="2">
        <f t="shared" si="450"/>
        <v>88</v>
      </c>
      <c r="C723">
        <v>57</v>
      </c>
      <c r="K723" s="4">
        <f t="shared" si="471"/>
        <v>55.280216546456771</v>
      </c>
      <c r="L723" s="4">
        <f t="shared" si="472"/>
        <v>2.9576551270810767</v>
      </c>
      <c r="M723" s="4">
        <f t="shared" si="473"/>
        <v>52.681869373910295</v>
      </c>
      <c r="N723">
        <f t="shared" si="474"/>
        <v>2775.3793607297475</v>
      </c>
      <c r="P723">
        <f>VLOOKUP(Lake!B723,'TRI Daily 2021-5'!S$1488:T$1851,2)</f>
        <v>62</v>
      </c>
      <c r="Q723">
        <f>VLOOKUP(Lake!B723,'TRI Daily 2021-5'!U$1488:V$1851,2)</f>
        <v>51.25</v>
      </c>
      <c r="R723">
        <f t="shared" si="455"/>
        <v>57.234999999999999</v>
      </c>
      <c r="S723">
        <f t="shared" si="456"/>
        <v>5.5224999999999733E-2</v>
      </c>
      <c r="T723">
        <f>VLOOKUP(Lake!B723,'TRI Daily 2021-5'!W$1488:X$1851,2)</f>
        <v>51.642857142857146</v>
      </c>
      <c r="U723">
        <f t="shared" si="457"/>
        <v>57.782857142857146</v>
      </c>
      <c r="V723">
        <f t="shared" si="458"/>
        <v>0.6128653061224546</v>
      </c>
    </row>
    <row r="724" spans="1:22" x14ac:dyDescent="0.45">
      <c r="A724" s="8">
        <v>45746.75</v>
      </c>
      <c r="B724" s="2">
        <f t="shared" si="450"/>
        <v>89</v>
      </c>
      <c r="C724">
        <v>59</v>
      </c>
      <c r="K724" s="4">
        <f t="shared" si="471"/>
        <v>55.55831611444539</v>
      </c>
      <c r="L724" s="4">
        <f t="shared" si="472"/>
        <v>11.845187968086281</v>
      </c>
      <c r="M724" s="4">
        <f t="shared" si="473"/>
        <v>52.907272244330528</v>
      </c>
      <c r="N724">
        <f t="shared" si="474"/>
        <v>2799.1794563357075</v>
      </c>
      <c r="P724">
        <f>VLOOKUP(Lake!B724,'TRI Daily 2021-5'!S$1488:T$1851,2)</f>
        <v>64</v>
      </c>
      <c r="Q724">
        <f>VLOOKUP(Lake!B724,'TRI Daily 2021-5'!U$1488:V$1851,2)</f>
        <v>51.535714285714285</v>
      </c>
      <c r="R724">
        <f t="shared" si="455"/>
        <v>57.520714285714284</v>
      </c>
      <c r="S724">
        <f t="shared" si="456"/>
        <v>2.1882862244898007</v>
      </c>
      <c r="T724">
        <f>VLOOKUP(Lake!B724,'TRI Daily 2021-5'!W$1488:X$1851,2)</f>
        <v>52.571428571428569</v>
      </c>
      <c r="U724">
        <f t="shared" si="457"/>
        <v>58.71142857142857</v>
      </c>
      <c r="V724">
        <f t="shared" si="458"/>
        <v>8.3273469387755941E-2</v>
      </c>
    </row>
    <row r="725" spans="1:22" x14ac:dyDescent="0.45">
      <c r="A725" s="8">
        <v>45747.666666666664</v>
      </c>
      <c r="B725" s="2">
        <f t="shared" si="450"/>
        <v>90</v>
      </c>
      <c r="C725">
        <v>58.4</v>
      </c>
      <c r="K725" s="4">
        <f t="shared" si="471"/>
        <v>55.838857871239398</v>
      </c>
      <c r="L725" s="4">
        <f t="shared" si="472"/>
        <v>6.5594490037123814</v>
      </c>
      <c r="M725" s="4">
        <f t="shared" si="473"/>
        <v>53.135043532481959</v>
      </c>
      <c r="N725">
        <f t="shared" si="474"/>
        <v>2823.3328511987529</v>
      </c>
      <c r="P725">
        <f>VLOOKUP(Lake!B725,'TRI Daily 2021-5'!S$1488:T$1851,2)</f>
        <v>56.5</v>
      </c>
      <c r="Q725">
        <f>VLOOKUP(Lake!B725,'TRI Daily 2021-5'!U$1488:V$1851,2)</f>
        <v>52.678571428571431</v>
      </c>
      <c r="R725">
        <f t="shared" si="455"/>
        <v>58.66357142857143</v>
      </c>
      <c r="S725">
        <f t="shared" si="456"/>
        <v>6.9469897959185192E-2</v>
      </c>
      <c r="T725">
        <f>VLOOKUP(Lake!B725,'TRI Daily 2021-5'!W$1488:X$1851,2)</f>
        <v>53.047619047619051</v>
      </c>
      <c r="U725">
        <f t="shared" si="457"/>
        <v>59.187619047619052</v>
      </c>
      <c r="V725">
        <f t="shared" si="458"/>
        <v>0.62034376417234405</v>
      </c>
    </row>
    <row r="726" spans="1:22" x14ac:dyDescent="0.45">
      <c r="A726" s="8">
        <v>45748.333333333336</v>
      </c>
      <c r="B726" s="2">
        <f t="shared" si="450"/>
        <v>91</v>
      </c>
      <c r="C726">
        <v>55</v>
      </c>
      <c r="G726" s="24" t="s">
        <v>103</v>
      </c>
      <c r="K726" s="4">
        <f t="shared" si="471"/>
        <v>56.121758686261678</v>
      </c>
      <c r="L726" s="4">
        <f t="shared" si="472"/>
        <v>1.2583425502035266</v>
      </c>
      <c r="M726" s="4">
        <f t="shared" si="473"/>
        <v>53.365115744816194</v>
      </c>
      <c r="N726">
        <f t="shared" si="474"/>
        <v>2847.8355784576293</v>
      </c>
      <c r="P726">
        <f>VLOOKUP(Lake!B726,'TRI Daily 2021-5'!S$1488:T$1851,2)</f>
        <v>51.5</v>
      </c>
      <c r="Q726">
        <f>VLOOKUP(Lake!B726,'TRI Daily 2021-5'!U$1488:V$1851,2)</f>
        <v>53</v>
      </c>
      <c r="R726">
        <f t="shared" si="455"/>
        <v>58.984999999999999</v>
      </c>
      <c r="S726">
        <f t="shared" si="456"/>
        <v>15.880224999999996</v>
      </c>
      <c r="T726">
        <f>VLOOKUP(Lake!B726,'TRI Daily 2021-5'!W$1488:X$1851,2)</f>
        <v>53.238095238095241</v>
      </c>
      <c r="U726">
        <f t="shared" si="457"/>
        <v>59.378095238095241</v>
      </c>
      <c r="V726">
        <f t="shared" si="458"/>
        <v>19.167717913832227</v>
      </c>
    </row>
    <row r="727" spans="1:22" x14ac:dyDescent="0.45">
      <c r="A727" s="8">
        <v>45748.75</v>
      </c>
      <c r="B727" s="2">
        <f t="shared" si="450"/>
        <v>91</v>
      </c>
      <c r="C727">
        <v>59.5</v>
      </c>
      <c r="G727" s="24" t="s">
        <v>102</v>
      </c>
      <c r="K727" s="4">
        <f t="shared" si="471"/>
        <v>56.121758686261678</v>
      </c>
      <c r="L727" s="4">
        <f t="shared" si="472"/>
        <v>11.41251437384842</v>
      </c>
      <c r="M727" s="4">
        <f t="shared" si="473"/>
        <v>53.365115744816194</v>
      </c>
      <c r="N727">
        <f t="shared" si="474"/>
        <v>2847.8355784576293</v>
      </c>
      <c r="P727">
        <f>VLOOKUP(Lake!B727,'TRI Daily 2021-5'!S$1488:T$1851,2)</f>
        <v>51.5</v>
      </c>
      <c r="Q727">
        <f>VLOOKUP(Lake!B727,'TRI Daily 2021-5'!U$1488:V$1851,2)</f>
        <v>53</v>
      </c>
      <c r="R727">
        <f t="shared" si="455"/>
        <v>58.984999999999999</v>
      </c>
      <c r="S727">
        <f t="shared" si="456"/>
        <v>0.2652250000000006</v>
      </c>
      <c r="T727">
        <f>VLOOKUP(Lake!B727,'TRI Daily 2021-5'!W$1488:X$1851,2)</f>
        <v>53.238095238095241</v>
      </c>
      <c r="U727">
        <f t="shared" si="457"/>
        <v>59.378095238095241</v>
      </c>
      <c r="V727">
        <f t="shared" si="458"/>
        <v>1.4860770975055891E-2</v>
      </c>
    </row>
    <row r="728" spans="1:22" x14ac:dyDescent="0.45">
      <c r="A728" s="8">
        <v>45750.6875</v>
      </c>
      <c r="B728" s="2">
        <f t="shared" si="450"/>
        <v>93</v>
      </c>
      <c r="C728">
        <v>64.900000000000006</v>
      </c>
      <c r="D728" t="s">
        <v>100</v>
      </c>
      <c r="F728" s="1">
        <v>45748</v>
      </c>
      <c r="G728">
        <v>50.9</v>
      </c>
      <c r="K728" s="4">
        <f t="shared" ref="K728" si="475">IF(B728&gt;0,$Q$3+$Q$4*SIN((B728-$Q$5)/365*2*PI()),0)</f>
        <v>56.694301498323753</v>
      </c>
      <c r="L728" s="4">
        <f t="shared" ref="L728" si="476">(C728-K728)^2</f>
        <v>67.333487900411896</v>
      </c>
      <c r="M728" s="4">
        <f t="shared" ref="M728" si="477">$AJ$3+$AJ$4*SIN((B728-$AJ$5)/365*2*PI())</f>
        <v>53.831889578973929</v>
      </c>
      <c r="N728" t="e">
        <f t="shared" ref="N728" si="478">IF(B728&gt;0,(D728-M728)^2,0)</f>
        <v>#VALUE!</v>
      </c>
      <c r="P728">
        <f>VLOOKUP(Lake!B728,'TRI Daily 2021-5'!S$1488:T$1851,2)</f>
        <v>78</v>
      </c>
      <c r="Q728">
        <f>VLOOKUP(Lake!B728,'TRI Daily 2021-5'!U$1488:V$1851,2)</f>
        <v>55.285714285714285</v>
      </c>
      <c r="R728">
        <f t="shared" si="455"/>
        <v>61.270714285714284</v>
      </c>
      <c r="S728">
        <f t="shared" si="456"/>
        <v>13.171714795918421</v>
      </c>
      <c r="T728">
        <f>VLOOKUP(Lake!B728,'TRI Daily 2021-5'!W$1488:X$1851,2)</f>
        <v>54.714285714285715</v>
      </c>
      <c r="U728">
        <f t="shared" si="457"/>
        <v>60.854285714285716</v>
      </c>
      <c r="V728">
        <f t="shared" si="458"/>
        <v>16.367804081632688</v>
      </c>
    </row>
    <row r="729" spans="1:22" x14ac:dyDescent="0.45">
      <c r="A729" s="8">
        <v>45751.333333333336</v>
      </c>
      <c r="B729" s="2">
        <f t="shared" si="450"/>
        <v>94</v>
      </c>
      <c r="C729">
        <v>60.8</v>
      </c>
      <c r="F729" s="1">
        <v>45749</v>
      </c>
      <c r="G729">
        <v>64</v>
      </c>
      <c r="K729" s="4">
        <f t="shared" ref="K729" si="479">IF(B729&gt;0,$Q$3+$Q$4*SIN((B729-$Q$5)/365*2*PI()),0)</f>
        <v>56.98377383857185</v>
      </c>
      <c r="L729" s="4">
        <f t="shared" ref="L729" si="480">(C729-K729)^2</f>
        <v>14.563582115168614</v>
      </c>
      <c r="M729" s="4">
        <f t="shared" ref="M729" si="481">$AJ$3+$AJ$4*SIN((B729-$AJ$5)/365*2*PI())</f>
        <v>54.068452885636553</v>
      </c>
      <c r="N729">
        <f t="shared" ref="N729" si="482">IF(B729&gt;0,(D729-M729)^2,0)</f>
        <v>2923.3975974462996</v>
      </c>
      <c r="P729">
        <f>VLOOKUP(Lake!B729,'TRI Daily 2021-5'!S$1488:T$1851,2)</f>
        <v>73</v>
      </c>
      <c r="Q729">
        <f>VLOOKUP(Lake!B729,'TRI Daily 2021-5'!U$1488:V$1851,2)</f>
        <v>57.392857142857146</v>
      </c>
      <c r="R729">
        <f t="shared" si="455"/>
        <v>63.377857142857145</v>
      </c>
      <c r="S729">
        <f t="shared" si="456"/>
        <v>6.6453474489796189</v>
      </c>
      <c r="T729">
        <f>VLOOKUP(Lake!B729,'TRI Daily 2021-5'!W$1488:X$1851,2)</f>
        <v>55.476190476190474</v>
      </c>
      <c r="U729">
        <f t="shared" si="457"/>
        <v>61.616190476190475</v>
      </c>
      <c r="V729">
        <f t="shared" si="458"/>
        <v>0.66616689342403912</v>
      </c>
    </row>
    <row r="730" spans="1:22" x14ac:dyDescent="0.45">
      <c r="A730" s="8">
        <v>45751.75</v>
      </c>
      <c r="B730" s="2">
        <f t="shared" si="450"/>
        <v>94</v>
      </c>
      <c r="C730">
        <v>69</v>
      </c>
      <c r="D730" t="s">
        <v>101</v>
      </c>
      <c r="F730" s="1">
        <v>45750</v>
      </c>
      <c r="G730">
        <v>73.8</v>
      </c>
      <c r="K730" s="4">
        <f t="shared" ref="K730:K768" si="483">IF(B730&gt;0,$Q$3+$Q$4*SIN((B730-$Q$5)/365*2*PI()),0)</f>
        <v>56.98377383857185</v>
      </c>
      <c r="L730" s="4">
        <f t="shared" ref="L730:L768" si="484">(C730-K730)^2</f>
        <v>144.38969116259031</v>
      </c>
      <c r="M730" s="4">
        <f t="shared" ref="M730:M768" si="485">$AJ$3+$AJ$4*SIN((B730-$AJ$5)/365*2*PI())</f>
        <v>54.068452885636553</v>
      </c>
      <c r="N730" t="e">
        <f t="shared" ref="N730:N768" si="486">IF(B730&gt;0,(D730-M730)^2,0)</f>
        <v>#VALUE!</v>
      </c>
      <c r="P730">
        <f>VLOOKUP(Lake!B730,'TRI Daily 2021-5'!S$1488:T$1851,2)</f>
        <v>73</v>
      </c>
      <c r="Q730">
        <f>VLOOKUP(Lake!B730,'TRI Daily 2021-5'!U$1488:V$1851,2)</f>
        <v>57.392857142857146</v>
      </c>
      <c r="R730">
        <f t="shared" si="455"/>
        <v>63.377857142857145</v>
      </c>
      <c r="S730">
        <f t="shared" si="456"/>
        <v>31.60849030612242</v>
      </c>
      <c r="T730">
        <f>VLOOKUP(Lake!B730,'TRI Daily 2021-5'!W$1488:X$1851,2)</f>
        <v>55.476190476190474</v>
      </c>
      <c r="U730">
        <f t="shared" si="457"/>
        <v>61.616190476190475</v>
      </c>
      <c r="V730">
        <f t="shared" si="458"/>
        <v>54.520643083900246</v>
      </c>
    </row>
    <row r="731" spans="1:22" x14ac:dyDescent="0.45">
      <c r="A731" s="8">
        <v>45752.75</v>
      </c>
      <c r="B731" s="2">
        <f t="shared" ref="B731:B794" si="487">_xlfn.DAYS(A731,A$4)-730-365-365-365-365-366-365-365-365-366</f>
        <v>95</v>
      </c>
      <c r="C731">
        <v>70.099999999999994</v>
      </c>
      <c r="D731" t="s">
        <v>101</v>
      </c>
      <c r="F731" s="1">
        <v>45751</v>
      </c>
      <c r="G731">
        <v>74.7</v>
      </c>
      <c r="K731" s="4">
        <f t="shared" si="483"/>
        <v>57.275265973737781</v>
      </c>
      <c r="L731" s="4">
        <f t="shared" si="484"/>
        <v>164.47380284436781</v>
      </c>
      <c r="M731" s="4">
        <f t="shared" si="485"/>
        <v>54.307040527146029</v>
      </c>
      <c r="N731" t="e">
        <f t="shared" si="486"/>
        <v>#VALUE!</v>
      </c>
      <c r="P731">
        <f>VLOOKUP(Lake!B731,'TRI Daily 2021-5'!S$1488:T$1851,2)</f>
        <v>72.5</v>
      </c>
      <c r="Q731">
        <f>VLOOKUP(Lake!B731,'TRI Daily 2021-5'!U$1488:V$1851,2)</f>
        <v>59.25</v>
      </c>
      <c r="R731">
        <f t="shared" si="455"/>
        <v>65.234999999999999</v>
      </c>
      <c r="S731">
        <f t="shared" si="456"/>
        <v>23.66822499999995</v>
      </c>
      <c r="T731">
        <f>VLOOKUP(Lake!B731,'TRI Daily 2021-5'!W$1488:X$1851,2)</f>
        <v>55.857142857142854</v>
      </c>
      <c r="U731">
        <f t="shared" si="457"/>
        <v>61.997142857142855</v>
      </c>
      <c r="V731">
        <f t="shared" si="458"/>
        <v>65.656293877550965</v>
      </c>
    </row>
    <row r="732" spans="1:22" x14ac:dyDescent="0.45">
      <c r="A732" s="8">
        <v>45753.75</v>
      </c>
      <c r="B732" s="2">
        <f t="shared" si="487"/>
        <v>96</v>
      </c>
      <c r="C732">
        <v>64.400000000000006</v>
      </c>
      <c r="F732" s="1">
        <v>45752</v>
      </c>
      <c r="G732">
        <v>74.7</v>
      </c>
      <c r="K732" s="4">
        <f t="shared" si="483"/>
        <v>57.568691528410987</v>
      </c>
      <c r="L732" s="4">
        <f t="shared" si="484"/>
        <v>46.666775434003888</v>
      </c>
      <c r="M732" s="4">
        <f t="shared" si="485"/>
        <v>54.547581804835033</v>
      </c>
      <c r="N732">
        <f t="shared" si="486"/>
        <v>2975.43868075517</v>
      </c>
      <c r="P732">
        <f>VLOOKUP(Lake!B732,'TRI Daily 2021-5'!S$1488:T$1851,2)</f>
        <v>67.5</v>
      </c>
      <c r="Q732">
        <f>VLOOKUP(Lake!B732,'TRI Daily 2021-5'!U$1488:V$1851,2)</f>
        <v>60.5</v>
      </c>
      <c r="R732">
        <f t="shared" si="455"/>
        <v>66.484999999999999</v>
      </c>
      <c r="S732">
        <f t="shared" si="456"/>
        <v>4.3472249999999741</v>
      </c>
      <c r="T732">
        <f>VLOOKUP(Lake!B732,'TRI Daily 2021-5'!W$1488:X$1851,2)</f>
        <v>56.214285714285715</v>
      </c>
      <c r="U732">
        <f t="shared" si="457"/>
        <v>62.354285714285716</v>
      </c>
      <c r="V732">
        <f t="shared" si="458"/>
        <v>4.1849469387755267</v>
      </c>
    </row>
    <row r="733" spans="1:22" x14ac:dyDescent="0.45">
      <c r="A733" s="8">
        <v>45754.333333333336</v>
      </c>
      <c r="B733" s="2">
        <f t="shared" si="487"/>
        <v>97</v>
      </c>
      <c r="C733">
        <v>63.3</v>
      </c>
      <c r="F733" s="1">
        <v>45753</v>
      </c>
      <c r="G733">
        <v>65.8</v>
      </c>
      <c r="K733" s="4">
        <f t="shared" si="483"/>
        <v>57.863963554266974</v>
      </c>
      <c r="L733" s="4">
        <f t="shared" si="484"/>
        <v>29.550492239337721</v>
      </c>
      <c r="M733" s="4">
        <f t="shared" si="485"/>
        <v>54.790005441131669</v>
      </c>
      <c r="N733">
        <f t="shared" si="486"/>
        <v>3001.9446962392381</v>
      </c>
      <c r="P733">
        <f>VLOOKUP(Lake!B733,'TRI Daily 2021-5'!S$1488:T$1851,2)</f>
        <v>52</v>
      </c>
      <c r="Q733">
        <f>VLOOKUP(Lake!B733,'TRI Daily 2021-5'!U$1488:V$1851,2)</f>
        <v>60.178571428571431</v>
      </c>
      <c r="R733">
        <f t="shared" si="455"/>
        <v>66.16357142857143</v>
      </c>
      <c r="S733">
        <f t="shared" si="456"/>
        <v>8.2000413265306378</v>
      </c>
      <c r="T733">
        <f>VLOOKUP(Lake!B733,'TRI Daily 2021-5'!W$1488:X$1851,2)</f>
        <v>56.761904761904759</v>
      </c>
      <c r="U733">
        <f t="shared" si="457"/>
        <v>62.90190476190476</v>
      </c>
      <c r="V733">
        <f t="shared" si="458"/>
        <v>0.15847981859410376</v>
      </c>
    </row>
    <row r="734" spans="1:22" x14ac:dyDescent="0.45">
      <c r="A734" s="8">
        <v>45755.583333333336</v>
      </c>
      <c r="B734" s="2">
        <f t="shared" si="487"/>
        <v>98</v>
      </c>
      <c r="C734">
        <v>59</v>
      </c>
      <c r="F734" s="1">
        <v>45754</v>
      </c>
      <c r="G734">
        <v>55.4</v>
      </c>
      <c r="K734" s="4">
        <f t="shared" si="483"/>
        <v>58.160994555831991</v>
      </c>
      <c r="L734" s="4">
        <f t="shared" si="484"/>
        <v>0.70393013534355853</v>
      </c>
      <c r="M734" s="4">
        <f t="shared" si="485"/>
        <v>55.034239600680586</v>
      </c>
      <c r="N734">
        <f t="shared" si="486"/>
        <v>3028.7675284251191</v>
      </c>
      <c r="P734">
        <f>VLOOKUP(Lake!B734,'TRI Daily 2021-5'!S$1488:T$1851,2)</f>
        <v>42</v>
      </c>
      <c r="Q734">
        <f>VLOOKUP(Lake!B734,'TRI Daily 2021-5'!U$1488:V$1851,2)</f>
        <v>59.392857142857146</v>
      </c>
      <c r="R734">
        <f t="shared" si="455"/>
        <v>65.377857142857152</v>
      </c>
      <c r="S734">
        <f t="shared" si="456"/>
        <v>40.677061734694</v>
      </c>
      <c r="T734">
        <f>VLOOKUP(Lake!B734,'TRI Daily 2021-5'!W$1488:X$1851,2)</f>
        <v>56.523809523809526</v>
      </c>
      <c r="U734">
        <f t="shared" si="457"/>
        <v>62.663809523809526</v>
      </c>
      <c r="V734">
        <f t="shared" si="458"/>
        <v>13.423500226757387</v>
      </c>
    </row>
    <row r="735" spans="1:22" x14ac:dyDescent="0.45">
      <c r="A735" s="8">
        <v>45756.708333333336</v>
      </c>
      <c r="B735" s="2">
        <f t="shared" si="487"/>
        <v>99</v>
      </c>
      <c r="C735">
        <v>64</v>
      </c>
      <c r="F735" s="1">
        <v>45755</v>
      </c>
      <c r="G735">
        <v>45.7</v>
      </c>
      <c r="K735" s="4">
        <f t="shared" si="483"/>
        <v>58.459696516409821</v>
      </c>
      <c r="L735" s="4">
        <f t="shared" si="484"/>
        <v>30.694962690281475</v>
      </c>
      <c r="M735" s="4">
        <f t="shared" si="485"/>
        <v>55.280211911629301</v>
      </c>
      <c r="N735">
        <f t="shared" si="486"/>
        <v>3055.9018289946421</v>
      </c>
      <c r="P735">
        <f>VLOOKUP(Lake!B735,'TRI Daily 2021-5'!S$1488:T$1851,2)</f>
        <v>46</v>
      </c>
      <c r="Q735">
        <f>VLOOKUP(Lake!B735,'TRI Daily 2021-5'!U$1488:V$1851,2)</f>
        <v>59.392857142857146</v>
      </c>
      <c r="R735">
        <f t="shared" si="455"/>
        <v>65.377857142857152</v>
      </c>
      <c r="S735">
        <f t="shared" si="456"/>
        <v>1.8984903061224754</v>
      </c>
      <c r="T735">
        <f>VLOOKUP(Lake!B735,'TRI Daily 2021-5'!W$1488:X$1851,2)</f>
        <v>56.071428571428569</v>
      </c>
      <c r="U735">
        <f t="shared" si="457"/>
        <v>62.21142857142857</v>
      </c>
      <c r="V735">
        <f t="shared" si="458"/>
        <v>3.198987755102046</v>
      </c>
    </row>
    <row r="736" spans="1:22" x14ac:dyDescent="0.45">
      <c r="A736" s="8">
        <v>45757.416666666664</v>
      </c>
      <c r="B736" s="2">
        <f t="shared" si="487"/>
        <v>100</v>
      </c>
      <c r="C736">
        <v>57.9</v>
      </c>
      <c r="F736" s="1">
        <v>45756</v>
      </c>
      <c r="G736">
        <v>47.7</v>
      </c>
      <c r="K736" s="4">
        <f t="shared" si="483"/>
        <v>58.759980924163031</v>
      </c>
      <c r="L736" s="4">
        <f t="shared" si="484"/>
        <v>0.73956718992430348</v>
      </c>
      <c r="M736" s="4">
        <f t="shared" si="485"/>
        <v>55.52784948707356</v>
      </c>
      <c r="N736">
        <f t="shared" si="486"/>
        <v>3083.3420686590953</v>
      </c>
      <c r="P736">
        <f>VLOOKUP(Lake!B736,'TRI Daily 2021-5'!S$1488:T$1851,2)</f>
        <v>49.5</v>
      </c>
      <c r="Q736">
        <f>VLOOKUP(Lake!B736,'TRI Daily 2021-5'!U$1488:V$1851,2)</f>
        <v>59.678571428571431</v>
      </c>
      <c r="R736">
        <f t="shared" si="455"/>
        <v>65.66357142857143</v>
      </c>
      <c r="S736">
        <f t="shared" si="456"/>
        <v>60.273041326530659</v>
      </c>
      <c r="T736">
        <f>VLOOKUP(Lake!B736,'TRI Daily 2021-5'!W$1488:X$1851,2)</f>
        <v>56.023809523809526</v>
      </c>
      <c r="U736">
        <f t="shared" si="457"/>
        <v>62.163809523809526</v>
      </c>
      <c r="V736">
        <f t="shared" si="458"/>
        <v>18.180071655328831</v>
      </c>
    </row>
    <row r="737" spans="1:22" x14ac:dyDescent="0.45">
      <c r="A737" s="8">
        <v>45758.416666666664</v>
      </c>
      <c r="B737" s="2">
        <f t="shared" si="487"/>
        <v>101</v>
      </c>
      <c r="C737">
        <v>57.3</v>
      </c>
      <c r="F737" s="1">
        <v>45757</v>
      </c>
      <c r="G737">
        <v>49.6</v>
      </c>
      <c r="K737" s="4">
        <f t="shared" si="483"/>
        <v>59.061758798340925</v>
      </c>
      <c r="L737" s="4">
        <f t="shared" si="484"/>
        <v>3.1037940635316703</v>
      </c>
      <c r="M737" s="4">
        <f t="shared" si="485"/>
        <v>55.777078946655294</v>
      </c>
      <c r="N737">
        <f t="shared" si="486"/>
        <v>3111.0825358214174</v>
      </c>
      <c r="P737">
        <f>VLOOKUP(Lake!B737,'TRI Daily 2021-5'!S$1488:T$1851,2)</f>
        <v>47</v>
      </c>
      <c r="Q737">
        <f>VLOOKUP(Lake!B737,'TRI Daily 2021-5'!U$1488:V$1851,2)</f>
        <v>58.678571428571431</v>
      </c>
      <c r="R737">
        <f t="shared" si="455"/>
        <v>64.66357142857143</v>
      </c>
      <c r="S737">
        <f t="shared" si="456"/>
        <v>54.222184183673534</v>
      </c>
      <c r="T737">
        <f>VLOOKUP(Lake!B737,'TRI Daily 2021-5'!W$1488:X$1851,2)</f>
        <v>56.19047619047619</v>
      </c>
      <c r="U737">
        <f t="shared" si="457"/>
        <v>62.33047619047619</v>
      </c>
      <c r="V737">
        <f t="shared" si="458"/>
        <v>25.305690702947874</v>
      </c>
    </row>
    <row r="738" spans="1:22" x14ac:dyDescent="0.45">
      <c r="A738" s="8">
        <v>45758.791666666664</v>
      </c>
      <c r="B738" s="2">
        <f t="shared" si="487"/>
        <v>101</v>
      </c>
      <c r="C738">
        <v>57.7</v>
      </c>
      <c r="F738" s="1">
        <v>45758</v>
      </c>
      <c r="G738">
        <v>48.4</v>
      </c>
      <c r="K738" s="4">
        <f t="shared" si="483"/>
        <v>59.061758798340925</v>
      </c>
      <c r="L738" s="4">
        <f t="shared" si="484"/>
        <v>1.8543870248589127</v>
      </c>
      <c r="M738" s="4">
        <f t="shared" si="485"/>
        <v>55.777078946655294</v>
      </c>
      <c r="N738">
        <f t="shared" si="486"/>
        <v>3111.0825358214174</v>
      </c>
      <c r="P738">
        <f>VLOOKUP(Lake!B738,'TRI Daily 2021-5'!S$1488:T$1851,2)</f>
        <v>47</v>
      </c>
      <c r="Q738">
        <f>VLOOKUP(Lake!B738,'TRI Daily 2021-5'!U$1488:V$1851,2)</f>
        <v>58.678571428571431</v>
      </c>
      <c r="R738">
        <f t="shared" si="455"/>
        <v>64.66357142857143</v>
      </c>
      <c r="S738">
        <f t="shared" si="456"/>
        <v>48.491327040816309</v>
      </c>
      <c r="T738">
        <f>VLOOKUP(Lake!B738,'TRI Daily 2021-5'!W$1488:X$1851,2)</f>
        <v>56.19047619047619</v>
      </c>
      <c r="U738">
        <f t="shared" si="457"/>
        <v>62.33047619047619</v>
      </c>
      <c r="V738">
        <f t="shared" si="458"/>
        <v>21.441309750566866</v>
      </c>
    </row>
    <row r="739" spans="1:22" x14ac:dyDescent="0.45">
      <c r="A739" s="8">
        <v>45761.333333333336</v>
      </c>
      <c r="B739" s="2">
        <f t="shared" si="487"/>
        <v>104</v>
      </c>
      <c r="C739">
        <v>56</v>
      </c>
      <c r="F739" s="1">
        <v>45759</v>
      </c>
      <c r="G739">
        <v>45.1</v>
      </c>
      <c r="K739" s="4">
        <f t="shared" si="483"/>
        <v>59.975156932832512</v>
      </c>
      <c r="L739" s="4">
        <f t="shared" si="484"/>
        <v>15.801872640646383</v>
      </c>
      <c r="M739" s="4">
        <f t="shared" si="485"/>
        <v>56.533577882437491</v>
      </c>
      <c r="N739">
        <f t="shared" si="486"/>
        <v>3196.0454281896255</v>
      </c>
      <c r="P739">
        <f>VLOOKUP(Lake!B739,'TRI Daily 2021-5'!S$1488:T$1851,2)</f>
        <v>59.5</v>
      </c>
      <c r="Q739">
        <f>VLOOKUP(Lake!B739,'TRI Daily 2021-5'!U$1488:V$1851,2)</f>
        <v>56.285714285714285</v>
      </c>
      <c r="R739">
        <f t="shared" si="455"/>
        <v>62.270714285714284</v>
      </c>
      <c r="S739">
        <f t="shared" si="456"/>
        <v>39.321857653061201</v>
      </c>
      <c r="T739">
        <f>VLOOKUP(Lake!B739,'TRI Daily 2021-5'!W$1488:X$1851,2)</f>
        <v>56</v>
      </c>
      <c r="U739">
        <f t="shared" si="457"/>
        <v>62.14</v>
      </c>
      <c r="V739">
        <f t="shared" si="458"/>
        <v>37.699600000000004</v>
      </c>
    </row>
    <row r="740" spans="1:22" x14ac:dyDescent="0.45">
      <c r="A740" s="8">
        <v>45761.791666666664</v>
      </c>
      <c r="B740" s="2">
        <f t="shared" si="487"/>
        <v>104</v>
      </c>
      <c r="C740">
        <v>61.5</v>
      </c>
      <c r="F740" s="1">
        <v>45760</v>
      </c>
      <c r="G740">
        <v>49.1</v>
      </c>
      <c r="K740" s="4">
        <f t="shared" si="483"/>
        <v>59.975156932832512</v>
      </c>
      <c r="L740" s="4">
        <f t="shared" si="484"/>
        <v>2.325146379488753</v>
      </c>
      <c r="M740" s="4">
        <f t="shared" si="485"/>
        <v>56.533577882437491</v>
      </c>
      <c r="N740">
        <f t="shared" si="486"/>
        <v>3196.0454281896255</v>
      </c>
      <c r="P740">
        <f>VLOOKUP(Lake!B740,'TRI Daily 2021-5'!S$1488:T$1851,2)</f>
        <v>59.5</v>
      </c>
      <c r="Q740">
        <f>VLOOKUP(Lake!B740,'TRI Daily 2021-5'!U$1488:V$1851,2)</f>
        <v>56.285714285714285</v>
      </c>
      <c r="R740">
        <f t="shared" si="455"/>
        <v>62.270714285714284</v>
      </c>
      <c r="S740">
        <f t="shared" si="456"/>
        <v>0.59400051020407918</v>
      </c>
      <c r="T740">
        <f>VLOOKUP(Lake!B740,'TRI Daily 2021-5'!W$1488:X$1851,2)</f>
        <v>56</v>
      </c>
      <c r="U740">
        <f t="shared" si="457"/>
        <v>62.14</v>
      </c>
      <c r="V740">
        <f t="shared" si="458"/>
        <v>0.40960000000000074</v>
      </c>
    </row>
    <row r="741" spans="1:22" x14ac:dyDescent="0.45">
      <c r="A741" s="8">
        <v>45763.333333333336</v>
      </c>
      <c r="B741" s="2">
        <f t="shared" si="487"/>
        <v>106</v>
      </c>
      <c r="C741">
        <v>54.3</v>
      </c>
      <c r="F741" s="1">
        <v>45761</v>
      </c>
      <c r="G741">
        <v>63.1</v>
      </c>
      <c r="K741" s="4">
        <f t="shared" si="483"/>
        <v>60.589906348363222</v>
      </c>
      <c r="L741" s="4">
        <f t="shared" si="484"/>
        <v>39.562921871179995</v>
      </c>
      <c r="M741" s="4">
        <f t="shared" si="485"/>
        <v>57.044504403602154</v>
      </c>
      <c r="N741">
        <f t="shared" si="486"/>
        <v>3254.0754826525854</v>
      </c>
      <c r="P741">
        <f>VLOOKUP(Lake!B741,'TRI Daily 2021-5'!S$1488:T$1851,2)</f>
        <v>50.5</v>
      </c>
      <c r="Q741">
        <f>VLOOKUP(Lake!B741,'TRI Daily 2021-5'!U$1488:V$1851,2)</f>
        <v>56.178571428571431</v>
      </c>
      <c r="R741">
        <f t="shared" si="455"/>
        <v>62.16357142857143</v>
      </c>
      <c r="S741">
        <f t="shared" si="456"/>
        <v>61.835755612244967</v>
      </c>
      <c r="T741">
        <f>VLOOKUP(Lake!B741,'TRI Daily 2021-5'!W$1488:X$1851,2)</f>
        <v>56.523809523809526</v>
      </c>
      <c r="U741">
        <f t="shared" si="457"/>
        <v>62.663809523809526</v>
      </c>
      <c r="V741">
        <f t="shared" si="458"/>
        <v>69.953309750566973</v>
      </c>
    </row>
    <row r="742" spans="1:22" x14ac:dyDescent="0.45">
      <c r="A742" s="8">
        <v>45763.708333333336</v>
      </c>
      <c r="B742" s="2">
        <f t="shared" si="487"/>
        <v>106</v>
      </c>
      <c r="C742">
        <v>57.9</v>
      </c>
      <c r="F742" s="1">
        <v>45762</v>
      </c>
      <c r="G742">
        <v>59.9</v>
      </c>
      <c r="K742" s="4">
        <f t="shared" si="483"/>
        <v>60.589906348363222</v>
      </c>
      <c r="L742" s="4">
        <f t="shared" si="484"/>
        <v>7.2355961629647707</v>
      </c>
      <c r="M742" s="4">
        <f t="shared" si="485"/>
        <v>57.044504403602154</v>
      </c>
      <c r="N742">
        <f t="shared" si="486"/>
        <v>3254.0754826525854</v>
      </c>
      <c r="P742">
        <f>VLOOKUP(Lake!B742,'TRI Daily 2021-5'!S$1488:T$1851,2)</f>
        <v>50.5</v>
      </c>
      <c r="Q742">
        <f>VLOOKUP(Lake!B742,'TRI Daily 2021-5'!U$1488:V$1851,2)</f>
        <v>56.178571428571431</v>
      </c>
      <c r="R742">
        <f t="shared" si="455"/>
        <v>62.16357142857143</v>
      </c>
      <c r="S742">
        <f t="shared" si="456"/>
        <v>18.178041326530636</v>
      </c>
      <c r="T742">
        <f>VLOOKUP(Lake!B742,'TRI Daily 2021-5'!W$1488:X$1851,2)</f>
        <v>56.523809523809526</v>
      </c>
      <c r="U742">
        <f t="shared" si="457"/>
        <v>62.663809523809526</v>
      </c>
      <c r="V742">
        <f t="shared" si="458"/>
        <v>22.693881179138359</v>
      </c>
    </row>
    <row r="743" spans="1:22" x14ac:dyDescent="0.45">
      <c r="A743" s="8">
        <v>45765.8125</v>
      </c>
      <c r="B743" s="2">
        <f t="shared" si="487"/>
        <v>108</v>
      </c>
      <c r="C743">
        <v>64.400000000000006</v>
      </c>
      <c r="F743" s="1">
        <v>45763</v>
      </c>
      <c r="G743">
        <v>53.8</v>
      </c>
      <c r="K743" s="4">
        <f t="shared" si="483"/>
        <v>61.208460362140805</v>
      </c>
      <c r="L743" s="4">
        <f t="shared" si="484"/>
        <v>10.185925260026439</v>
      </c>
      <c r="M743" s="4">
        <f t="shared" si="485"/>
        <v>57.560000452443816</v>
      </c>
      <c r="N743">
        <f t="shared" si="486"/>
        <v>3313.1536520853324</v>
      </c>
      <c r="P743">
        <f>VLOOKUP(Lake!B743,'TRI Daily 2021-5'!S$1488:T$1851,2)</f>
        <v>64</v>
      </c>
      <c r="Q743">
        <f>VLOOKUP(Lake!B743,'TRI Daily 2021-5'!U$1488:V$1851,2)</f>
        <v>53.607142857142854</v>
      </c>
      <c r="R743">
        <f t="shared" si="455"/>
        <v>59.592142857142854</v>
      </c>
      <c r="S743">
        <f t="shared" si="456"/>
        <v>23.115490306122538</v>
      </c>
      <c r="T743">
        <f>VLOOKUP(Lake!B743,'TRI Daily 2021-5'!W$1488:X$1851,2)</f>
        <v>56.928571428571431</v>
      </c>
      <c r="U743">
        <f t="shared" si="457"/>
        <v>63.068571428571431</v>
      </c>
      <c r="V743">
        <f t="shared" si="458"/>
        <v>1.7727020408163348</v>
      </c>
    </row>
    <row r="744" spans="1:22" x14ac:dyDescent="0.45">
      <c r="A744" s="8">
        <v>45766.291666666664</v>
      </c>
      <c r="B744" s="2">
        <f t="shared" si="487"/>
        <v>109</v>
      </c>
      <c r="C744">
        <v>60.6</v>
      </c>
      <c r="F744" s="1">
        <v>45764</v>
      </c>
      <c r="G744">
        <v>55</v>
      </c>
      <c r="K744" s="4">
        <f t="shared" si="483"/>
        <v>61.518935149129661</v>
      </c>
      <c r="L744" s="4">
        <f t="shared" si="484"/>
        <v>0.84444180830594884</v>
      </c>
      <c r="M744" s="4">
        <f t="shared" si="485"/>
        <v>57.819271314927434</v>
      </c>
      <c r="N744">
        <f t="shared" si="486"/>
        <v>3343.0681353891905</v>
      </c>
      <c r="P744">
        <f>VLOOKUP(Lake!B744,'TRI Daily 2021-5'!S$1488:T$1851,2)</f>
        <v>67</v>
      </c>
      <c r="Q744">
        <f>VLOOKUP(Lake!B744,'TRI Daily 2021-5'!U$1488:V$1851,2)</f>
        <v>53.214285714285715</v>
      </c>
      <c r="R744">
        <f t="shared" ref="R744:R807" si="488">Q744+$R$289</f>
        <v>59.199285714285715</v>
      </c>
      <c r="S744">
        <f t="shared" ref="S744:S807" si="489">(R744-C744)^2</f>
        <v>1.9620005102040843</v>
      </c>
      <c r="T744">
        <f>VLOOKUP(Lake!B744,'TRI Daily 2021-5'!W$1488:X$1851,2)</f>
        <v>57.166666666666664</v>
      </c>
      <c r="U744">
        <f t="shared" ref="U744:U807" si="490">T744+$V$289</f>
        <v>63.306666666666665</v>
      </c>
      <c r="V744">
        <f t="shared" ref="V744:V807" si="491">(U744-C744)^2</f>
        <v>7.3260444444444266</v>
      </c>
    </row>
    <row r="745" spans="1:22" x14ac:dyDescent="0.45">
      <c r="A745" s="8">
        <v>45766.770833333336</v>
      </c>
      <c r="B745" s="2">
        <f t="shared" si="487"/>
        <v>109</v>
      </c>
      <c r="C745">
        <v>64</v>
      </c>
      <c r="F745" s="1">
        <v>45765</v>
      </c>
      <c r="G745">
        <v>64.599999999999994</v>
      </c>
      <c r="K745" s="4">
        <f t="shared" si="483"/>
        <v>61.518935149129661</v>
      </c>
      <c r="L745" s="4">
        <f t="shared" si="484"/>
        <v>6.1556827942242593</v>
      </c>
      <c r="M745" s="4">
        <f t="shared" si="485"/>
        <v>57.819271314927434</v>
      </c>
      <c r="N745">
        <f t="shared" si="486"/>
        <v>3343.0681353891905</v>
      </c>
      <c r="P745">
        <f>VLOOKUP(Lake!B745,'TRI Daily 2021-5'!S$1488:T$1851,2)</f>
        <v>67</v>
      </c>
      <c r="Q745">
        <f>VLOOKUP(Lake!B745,'TRI Daily 2021-5'!U$1488:V$1851,2)</f>
        <v>53.214285714285715</v>
      </c>
      <c r="R745">
        <f t="shared" si="488"/>
        <v>59.199285714285715</v>
      </c>
      <c r="S745">
        <f t="shared" si="489"/>
        <v>23.04685765306122</v>
      </c>
      <c r="T745">
        <f>VLOOKUP(Lake!B745,'TRI Daily 2021-5'!W$1488:X$1851,2)</f>
        <v>57.166666666666664</v>
      </c>
      <c r="U745">
        <f t="shared" si="490"/>
        <v>63.306666666666665</v>
      </c>
      <c r="V745">
        <f t="shared" si="491"/>
        <v>0.48071111111111359</v>
      </c>
    </row>
    <row r="746" spans="1:22" x14ac:dyDescent="0.45">
      <c r="A746" s="8">
        <v>45767.770833333336</v>
      </c>
      <c r="B746" s="2">
        <f t="shared" si="487"/>
        <v>110</v>
      </c>
      <c r="C746">
        <v>66.5</v>
      </c>
      <c r="F746" s="1">
        <v>45766</v>
      </c>
      <c r="G746">
        <v>67.3</v>
      </c>
      <c r="K746" s="4">
        <f t="shared" si="483"/>
        <v>61.830085864863236</v>
      </c>
      <c r="L746" s="4">
        <f t="shared" si="484"/>
        <v>21.808098029550155</v>
      </c>
      <c r="M746" s="4">
        <f t="shared" si="485"/>
        <v>58.079455063808012</v>
      </c>
      <c r="N746">
        <f t="shared" si="486"/>
        <v>3373.2231005088943</v>
      </c>
      <c r="P746">
        <f>VLOOKUP(Lake!B746,'TRI Daily 2021-5'!S$1488:T$1851,2)</f>
        <v>68.5</v>
      </c>
      <c r="Q746">
        <f>VLOOKUP(Lake!B746,'TRI Daily 2021-5'!U$1488:V$1851,2)</f>
        <v>53.285714285714285</v>
      </c>
      <c r="R746">
        <f t="shared" si="488"/>
        <v>59.270714285714284</v>
      </c>
      <c r="S746">
        <f t="shared" si="489"/>
        <v>52.26257193877553</v>
      </c>
      <c r="T746">
        <f>VLOOKUP(Lake!B746,'TRI Daily 2021-5'!W$1488:X$1851,2)</f>
        <v>57.38095238095238</v>
      </c>
      <c r="U746">
        <f t="shared" si="490"/>
        <v>63.52095238095238</v>
      </c>
      <c r="V746">
        <f t="shared" si="491"/>
        <v>8.8747247165532919</v>
      </c>
    </row>
    <row r="747" spans="1:22" x14ac:dyDescent="0.45">
      <c r="A747" s="8">
        <v>45768.333333333336</v>
      </c>
      <c r="B747" s="2">
        <f t="shared" si="487"/>
        <v>111</v>
      </c>
      <c r="C747">
        <v>63.6</v>
      </c>
      <c r="F747" s="1">
        <v>45767</v>
      </c>
      <c r="G747">
        <v>70.900000000000006</v>
      </c>
      <c r="K747" s="4">
        <f t="shared" si="483"/>
        <v>62.141820308669288</v>
      </c>
      <c r="L747" s="4">
        <f t="shared" si="484"/>
        <v>2.1262880122093333</v>
      </c>
      <c r="M747" s="4">
        <f t="shared" si="485"/>
        <v>58.340474601025527</v>
      </c>
      <c r="N747">
        <f t="shared" si="486"/>
        <v>3403.6109766729046</v>
      </c>
      <c r="P747">
        <f>VLOOKUP(Lake!B747,'TRI Daily 2021-5'!S$1488:T$1851,2)</f>
        <v>67.5</v>
      </c>
      <c r="Q747">
        <f>VLOOKUP(Lake!B747,'TRI Daily 2021-5'!U$1488:V$1851,2)</f>
        <v>54.392857142857146</v>
      </c>
      <c r="R747">
        <f t="shared" si="488"/>
        <v>60.377857142857145</v>
      </c>
      <c r="S747">
        <f t="shared" si="489"/>
        <v>10.382204591836729</v>
      </c>
      <c r="T747">
        <f>VLOOKUP(Lake!B747,'TRI Daily 2021-5'!W$1488:X$1851,2)</f>
        <v>57.904761904761905</v>
      </c>
      <c r="U747">
        <f t="shared" si="490"/>
        <v>64.044761904761899</v>
      </c>
      <c r="V747">
        <f t="shared" si="491"/>
        <v>0.19781315192743087</v>
      </c>
    </row>
    <row r="748" spans="1:22" x14ac:dyDescent="0.45">
      <c r="A748" s="8">
        <v>45768.708333333336</v>
      </c>
      <c r="B748" s="2">
        <f t="shared" si="487"/>
        <v>111</v>
      </c>
      <c r="C748">
        <v>68</v>
      </c>
      <c r="F748" s="1">
        <v>45768</v>
      </c>
      <c r="G748">
        <v>68.5</v>
      </c>
      <c r="K748" s="4">
        <f t="shared" si="483"/>
        <v>62.141820308669288</v>
      </c>
      <c r="L748" s="4">
        <f t="shared" si="484"/>
        <v>34.318269295919592</v>
      </c>
      <c r="M748" s="4">
        <f t="shared" si="485"/>
        <v>58.340474601025527</v>
      </c>
      <c r="N748">
        <f t="shared" si="486"/>
        <v>3403.6109766729046</v>
      </c>
      <c r="P748">
        <f>VLOOKUP(Lake!B748,'TRI Daily 2021-5'!S$1488:T$1851,2)</f>
        <v>67.5</v>
      </c>
      <c r="Q748">
        <f>VLOOKUP(Lake!B748,'TRI Daily 2021-5'!U$1488:V$1851,2)</f>
        <v>54.392857142857146</v>
      </c>
      <c r="R748">
        <f t="shared" si="488"/>
        <v>60.377857142857145</v>
      </c>
      <c r="S748">
        <f t="shared" si="489"/>
        <v>58.097061734693838</v>
      </c>
      <c r="T748">
        <f>VLOOKUP(Lake!B748,'TRI Daily 2021-5'!W$1488:X$1851,2)</f>
        <v>57.904761904761905</v>
      </c>
      <c r="U748">
        <f t="shared" si="490"/>
        <v>64.044761904761899</v>
      </c>
      <c r="V748">
        <f t="shared" si="491"/>
        <v>15.643908390022725</v>
      </c>
    </row>
    <row r="749" spans="1:22" x14ac:dyDescent="0.45">
      <c r="A749" s="8">
        <v>45769.333333333336</v>
      </c>
      <c r="B749" s="2">
        <f t="shared" si="487"/>
        <v>112</v>
      </c>
      <c r="C749">
        <v>64.5</v>
      </c>
      <c r="F749" s="1">
        <v>45769</v>
      </c>
      <c r="G749">
        <v>65.099999999999994</v>
      </c>
      <c r="K749" s="4">
        <f t="shared" si="483"/>
        <v>62.454046106904322</v>
      </c>
      <c r="L749" s="4">
        <f t="shared" si="484"/>
        <v>4.1859273326733621</v>
      </c>
      <c r="M749" s="4">
        <f t="shared" si="485"/>
        <v>58.602252580857837</v>
      </c>
      <c r="N749">
        <f t="shared" si="486"/>
        <v>3434.2240075506588</v>
      </c>
      <c r="P749">
        <f>VLOOKUP(Lake!B749,'TRI Daily 2021-5'!S$1488:T$1851,2)</f>
        <v>62</v>
      </c>
      <c r="Q749">
        <f>VLOOKUP(Lake!B749,'TRI Daily 2021-5'!U$1488:V$1851,2)</f>
        <v>55.821428571428569</v>
      </c>
      <c r="R749">
        <f t="shared" si="488"/>
        <v>61.806428571428569</v>
      </c>
      <c r="S749">
        <f t="shared" si="489"/>
        <v>7.2553270408163408</v>
      </c>
      <c r="T749">
        <f>VLOOKUP(Lake!B749,'TRI Daily 2021-5'!W$1488:X$1851,2)</f>
        <v>58.404761904761905</v>
      </c>
      <c r="U749">
        <f t="shared" si="490"/>
        <v>64.544761904761899</v>
      </c>
      <c r="V749">
        <f t="shared" si="491"/>
        <v>2.0036281179132772E-3</v>
      </c>
    </row>
    <row r="750" spans="1:22" x14ac:dyDescent="0.45">
      <c r="A750" s="8">
        <v>45769.75</v>
      </c>
      <c r="B750" s="2">
        <f t="shared" si="487"/>
        <v>112</v>
      </c>
      <c r="C750">
        <v>68</v>
      </c>
      <c r="F750" s="1">
        <v>45770</v>
      </c>
      <c r="G750">
        <v>66.7</v>
      </c>
      <c r="K750" s="4">
        <f t="shared" si="483"/>
        <v>62.454046106904322</v>
      </c>
      <c r="L750" s="4">
        <f t="shared" si="484"/>
        <v>30.75760458434311</v>
      </c>
      <c r="M750" s="4">
        <f t="shared" si="485"/>
        <v>58.602252580857837</v>
      </c>
      <c r="N750">
        <f t="shared" si="486"/>
        <v>3434.2240075506588</v>
      </c>
      <c r="P750">
        <f>VLOOKUP(Lake!B750,'TRI Daily 2021-5'!S$1488:T$1851,2)</f>
        <v>62</v>
      </c>
      <c r="Q750">
        <f>VLOOKUP(Lake!B750,'TRI Daily 2021-5'!U$1488:V$1851,2)</f>
        <v>55.821428571428569</v>
      </c>
      <c r="R750">
        <f t="shared" si="488"/>
        <v>61.806428571428569</v>
      </c>
      <c r="S750">
        <f t="shared" si="489"/>
        <v>38.360327040816358</v>
      </c>
      <c r="T750">
        <f>VLOOKUP(Lake!B750,'TRI Daily 2021-5'!W$1488:X$1851,2)</f>
        <v>58.404761904761905</v>
      </c>
      <c r="U750">
        <f t="shared" si="490"/>
        <v>64.544761904761899</v>
      </c>
      <c r="V750">
        <f t="shared" si="491"/>
        <v>11.938670294784623</v>
      </c>
    </row>
    <row r="751" spans="1:22" x14ac:dyDescent="0.45">
      <c r="A751" s="8">
        <v>45770.375</v>
      </c>
      <c r="B751" s="2">
        <f t="shared" si="487"/>
        <v>113</v>
      </c>
      <c r="C751">
        <v>65.099999999999994</v>
      </c>
      <c r="F751" s="1">
        <v>45771</v>
      </c>
      <c r="G751">
        <v>66.599999999999994</v>
      </c>
      <c r="K751" s="4">
        <f t="shared" si="483"/>
        <v>62.766670740325949</v>
      </c>
      <c r="L751" s="4">
        <f t="shared" si="484"/>
        <v>5.444425434051027</v>
      </c>
      <c r="M751" s="4">
        <f t="shared" si="485"/>
        <v>58.864711432839897</v>
      </c>
      <c r="N751">
        <f t="shared" si="486"/>
        <v>3465.0542520715121</v>
      </c>
      <c r="P751">
        <f>VLOOKUP(Lake!B751,'TRI Daily 2021-5'!S$1488:T$1851,2)</f>
        <v>66.5</v>
      </c>
      <c r="Q751">
        <f>VLOOKUP(Lake!B751,'TRI Daily 2021-5'!U$1488:V$1851,2)</f>
        <v>57.285714285714285</v>
      </c>
      <c r="R751">
        <f t="shared" si="488"/>
        <v>63.270714285714284</v>
      </c>
      <c r="S751">
        <f t="shared" si="489"/>
        <v>3.3462862244897811</v>
      </c>
      <c r="T751">
        <f>VLOOKUP(Lake!B751,'TRI Daily 2021-5'!W$1488:X$1851,2)</f>
        <v>58.714285714285715</v>
      </c>
      <c r="U751">
        <f t="shared" si="490"/>
        <v>64.854285714285709</v>
      </c>
      <c r="V751">
        <f t="shared" si="491"/>
        <v>6.0375510204081551E-2</v>
      </c>
    </row>
    <row r="752" spans="1:22" x14ac:dyDescent="0.45">
      <c r="A752" s="8">
        <v>45770.791666666664</v>
      </c>
      <c r="B752" s="2">
        <f t="shared" si="487"/>
        <v>113</v>
      </c>
      <c r="C752">
        <v>70.8</v>
      </c>
      <c r="F752" s="1">
        <v>45772</v>
      </c>
      <c r="G752">
        <v>66</v>
      </c>
      <c r="K752" s="4">
        <f t="shared" si="483"/>
        <v>62.766670740325949</v>
      </c>
      <c r="L752" s="4">
        <f t="shared" si="484"/>
        <v>64.534378994335185</v>
      </c>
      <c r="M752" s="4">
        <f t="shared" si="485"/>
        <v>58.864711432839897</v>
      </c>
      <c r="N752">
        <f t="shared" si="486"/>
        <v>3465.0542520715121</v>
      </c>
      <c r="P752">
        <f>VLOOKUP(Lake!B752,'TRI Daily 2021-5'!S$1488:T$1851,2)</f>
        <v>66.5</v>
      </c>
      <c r="Q752">
        <f>VLOOKUP(Lake!B752,'TRI Daily 2021-5'!U$1488:V$1851,2)</f>
        <v>57.285714285714285</v>
      </c>
      <c r="R752">
        <f t="shared" si="488"/>
        <v>63.270714285714284</v>
      </c>
      <c r="S752">
        <f t="shared" si="489"/>
        <v>56.69014336734692</v>
      </c>
      <c r="T752">
        <f>VLOOKUP(Lake!B752,'TRI Daily 2021-5'!W$1488:X$1851,2)</f>
        <v>58.714285714285715</v>
      </c>
      <c r="U752">
        <f t="shared" si="490"/>
        <v>64.854285714285709</v>
      </c>
      <c r="V752">
        <f t="shared" si="491"/>
        <v>35.351518367346969</v>
      </c>
    </row>
    <row r="753" spans="1:22" x14ac:dyDescent="0.45">
      <c r="A753" s="8">
        <v>45771.291666666664</v>
      </c>
      <c r="B753" s="2">
        <f t="shared" si="487"/>
        <v>114</v>
      </c>
      <c r="C753">
        <v>67.8</v>
      </c>
      <c r="F753" s="1">
        <v>45773</v>
      </c>
      <c r="G753">
        <v>67.5</v>
      </c>
      <c r="K753" s="4">
        <f t="shared" si="483"/>
        <v>63.079601571508285</v>
      </c>
      <c r="L753" s="4">
        <f t="shared" si="484"/>
        <v>22.28216132370703</v>
      </c>
      <c r="M753" s="4">
        <f t="shared" si="485"/>
        <v>59.127773384749524</v>
      </c>
      <c r="N753">
        <f t="shared" si="486"/>
        <v>3496.0935854382942</v>
      </c>
      <c r="P753">
        <f>VLOOKUP(Lake!B753,'TRI Daily 2021-5'!S$1488:T$1851,2)</f>
        <v>67</v>
      </c>
      <c r="Q753">
        <f>VLOOKUP(Lake!B753,'TRI Daily 2021-5'!U$1488:V$1851,2)</f>
        <v>58.535714285714285</v>
      </c>
      <c r="R753">
        <f t="shared" si="488"/>
        <v>64.520714285714291</v>
      </c>
      <c r="S753">
        <f t="shared" si="489"/>
        <v>10.753714795918313</v>
      </c>
      <c r="T753">
        <f>VLOOKUP(Lake!B753,'TRI Daily 2021-5'!W$1488:X$1851,2)</f>
        <v>58.19047619047619</v>
      </c>
      <c r="U753">
        <f t="shared" si="490"/>
        <v>64.33047619047619</v>
      </c>
      <c r="V753">
        <f t="shared" si="491"/>
        <v>12.037595464852588</v>
      </c>
    </row>
    <row r="754" spans="1:22" x14ac:dyDescent="0.45">
      <c r="A754" s="8">
        <v>45772.333333333336</v>
      </c>
      <c r="B754" s="2">
        <f t="shared" si="487"/>
        <v>115</v>
      </c>
      <c r="C754">
        <v>67.400000000000006</v>
      </c>
      <c r="F754" s="1">
        <v>45774</v>
      </c>
      <c r="G754">
        <v>59.7</v>
      </c>
      <c r="K754" s="4">
        <f t="shared" si="483"/>
        <v>63.392745872292458</v>
      </c>
      <c r="L754" s="4">
        <f t="shared" si="484"/>
        <v>16.058085644029177</v>
      </c>
      <c r="M754" s="4">
        <f t="shared" si="485"/>
        <v>59.391360485653038</v>
      </c>
      <c r="N754">
        <f t="shared" si="486"/>
        <v>3527.3337003367892</v>
      </c>
      <c r="P754">
        <f>VLOOKUP(Lake!B754,'TRI Daily 2021-5'!S$1488:T$1851,2)</f>
        <v>69.5</v>
      </c>
      <c r="Q754">
        <f>VLOOKUP(Lake!B754,'TRI Daily 2021-5'!U$1488:V$1851,2)</f>
        <v>60.142857142857146</v>
      </c>
      <c r="R754">
        <f t="shared" si="488"/>
        <v>66.127857142857152</v>
      </c>
      <c r="S754">
        <f t="shared" si="489"/>
        <v>1.6183474489795819</v>
      </c>
      <c r="T754">
        <f>VLOOKUP(Lake!B754,'TRI Daily 2021-5'!W$1488:X$1851,2)</f>
        <v>58.023809523809526</v>
      </c>
      <c r="U754">
        <f t="shared" si="490"/>
        <v>64.163809523809519</v>
      </c>
      <c r="V754">
        <f t="shared" si="491"/>
        <v>10.472928798186009</v>
      </c>
    </row>
    <row r="755" spans="1:22" x14ac:dyDescent="0.45">
      <c r="A755" s="8">
        <v>45772.791666666664</v>
      </c>
      <c r="B755" s="2">
        <f t="shared" si="487"/>
        <v>115</v>
      </c>
      <c r="C755">
        <v>69.8</v>
      </c>
      <c r="F755" s="1">
        <v>45775</v>
      </c>
      <c r="G755">
        <v>67.099999999999994</v>
      </c>
      <c r="K755" s="4">
        <f t="shared" si="483"/>
        <v>63.392745872292458</v>
      </c>
      <c r="L755" s="4">
        <f t="shared" si="484"/>
        <v>41.052905457025297</v>
      </c>
      <c r="M755" s="4">
        <f t="shared" si="485"/>
        <v>59.391360485653038</v>
      </c>
      <c r="N755">
        <f t="shared" si="486"/>
        <v>3527.3337003367892</v>
      </c>
      <c r="P755">
        <f>VLOOKUP(Lake!B755,'TRI Daily 2021-5'!S$1488:T$1851,2)</f>
        <v>69.5</v>
      </c>
      <c r="Q755">
        <f>VLOOKUP(Lake!B755,'TRI Daily 2021-5'!U$1488:V$1851,2)</f>
        <v>60.142857142857146</v>
      </c>
      <c r="R755">
        <f t="shared" si="488"/>
        <v>66.127857142857152</v>
      </c>
      <c r="S755">
        <f t="shared" si="489"/>
        <v>13.484633163265215</v>
      </c>
      <c r="T755">
        <f>VLOOKUP(Lake!B755,'TRI Daily 2021-5'!W$1488:X$1851,2)</f>
        <v>58.023809523809526</v>
      </c>
      <c r="U755">
        <f t="shared" si="490"/>
        <v>64.163809523809519</v>
      </c>
      <c r="V755">
        <f t="shared" si="491"/>
        <v>31.766643083900249</v>
      </c>
    </row>
    <row r="756" spans="1:22" x14ac:dyDescent="0.45">
      <c r="A756" s="8">
        <v>45773.333333333336</v>
      </c>
      <c r="B756" s="2">
        <f t="shared" si="487"/>
        <v>116</v>
      </c>
      <c r="C756">
        <v>67.8</v>
      </c>
      <c r="F756" s="1">
        <v>45776</v>
      </c>
      <c r="G756">
        <v>69.400000000000006</v>
      </c>
      <c r="K756" s="4">
        <f t="shared" si="483"/>
        <v>63.706010851263933</v>
      </c>
      <c r="L756" s="4">
        <f t="shared" si="484"/>
        <v>16.76074714996864</v>
      </c>
      <c r="M756" s="4">
        <f t="shared" si="485"/>
        <v>59.655394629003759</v>
      </c>
      <c r="N756">
        <f t="shared" si="486"/>
        <v>3558.7661083421704</v>
      </c>
      <c r="P756">
        <f>VLOOKUP(Lake!B756,'TRI Daily 2021-5'!S$1488:T$1851,2)</f>
        <v>66</v>
      </c>
      <c r="Q756">
        <f>VLOOKUP(Lake!B756,'TRI Daily 2021-5'!U$1488:V$1851,2)</f>
        <v>61.75</v>
      </c>
      <c r="R756">
        <f t="shared" si="488"/>
        <v>67.734999999999999</v>
      </c>
      <c r="S756">
        <f t="shared" si="489"/>
        <v>4.2249999999997047E-3</v>
      </c>
      <c r="T756">
        <f>VLOOKUP(Lake!B756,'TRI Daily 2021-5'!W$1488:X$1851,2)</f>
        <v>57.714285714285715</v>
      </c>
      <c r="U756">
        <f t="shared" si="490"/>
        <v>63.854285714285716</v>
      </c>
      <c r="V756">
        <f t="shared" si="491"/>
        <v>15.568661224489761</v>
      </c>
    </row>
    <row r="757" spans="1:22" x14ac:dyDescent="0.45">
      <c r="A757" s="8">
        <v>45773.708333333336</v>
      </c>
      <c r="B757" s="2">
        <f t="shared" si="487"/>
        <v>116</v>
      </c>
      <c r="C757">
        <v>70.7</v>
      </c>
      <c r="F757" s="1">
        <v>45777</v>
      </c>
      <c r="G757">
        <v>71.8</v>
      </c>
      <c r="K757" s="4">
        <f t="shared" si="483"/>
        <v>63.706010851263933</v>
      </c>
      <c r="L757" s="4">
        <f t="shared" si="484"/>
        <v>48.915884212637891</v>
      </c>
      <c r="M757" s="4">
        <f t="shared" si="485"/>
        <v>59.655394629003759</v>
      </c>
      <c r="N757">
        <f t="shared" si="486"/>
        <v>3558.7661083421704</v>
      </c>
      <c r="P757">
        <f>VLOOKUP(Lake!B757,'TRI Daily 2021-5'!S$1488:T$1851,2)</f>
        <v>66</v>
      </c>
      <c r="Q757">
        <f>VLOOKUP(Lake!B757,'TRI Daily 2021-5'!U$1488:V$1851,2)</f>
        <v>61.75</v>
      </c>
      <c r="R757">
        <f t="shared" si="488"/>
        <v>67.734999999999999</v>
      </c>
      <c r="S757">
        <f t="shared" si="489"/>
        <v>8.7912250000000203</v>
      </c>
      <c r="T757">
        <f>VLOOKUP(Lake!B757,'TRI Daily 2021-5'!W$1488:X$1851,2)</f>
        <v>57.714285714285715</v>
      </c>
      <c r="U757">
        <f t="shared" si="490"/>
        <v>63.854285714285716</v>
      </c>
      <c r="V757">
        <f t="shared" si="491"/>
        <v>46.863804081632672</v>
      </c>
    </row>
    <row r="758" spans="1:22" x14ac:dyDescent="0.45">
      <c r="A758" s="8">
        <v>45775.791666666664</v>
      </c>
      <c r="B758" s="2">
        <f t="shared" si="487"/>
        <v>118</v>
      </c>
      <c r="C758">
        <v>72.099999999999994</v>
      </c>
      <c r="F758" s="1">
        <v>45778</v>
      </c>
      <c r="G758">
        <v>69.599999999999994</v>
      </c>
      <c r="K758" s="4">
        <f t="shared" si="483"/>
        <v>64.332531526819622</v>
      </c>
      <c r="L758" s="4">
        <f t="shared" si="484"/>
        <v>60.333566481851022</v>
      </c>
      <c r="M758" s="4">
        <f t="shared" si="485"/>
        <v>60.184490977702417</v>
      </c>
      <c r="N758">
        <f t="shared" si="486"/>
        <v>3622.1729542451435</v>
      </c>
      <c r="P758">
        <f>VLOOKUP(Lake!B758,'TRI Daily 2021-5'!S$1488:T$1851,2)</f>
        <v>65.5</v>
      </c>
      <c r="Q758">
        <f>VLOOKUP(Lake!B758,'TRI Daily 2021-5'!U$1488:V$1851,2)</f>
        <v>63.178571428571431</v>
      </c>
      <c r="R758">
        <f t="shared" si="488"/>
        <v>69.16357142857143</v>
      </c>
      <c r="S758">
        <f t="shared" si="489"/>
        <v>8.6226127551019989</v>
      </c>
      <c r="T758">
        <f>VLOOKUP(Lake!B758,'TRI Daily 2021-5'!W$1488:X$1851,2)</f>
        <v>58</v>
      </c>
      <c r="U758">
        <f t="shared" si="490"/>
        <v>64.14</v>
      </c>
      <c r="V758">
        <f t="shared" si="491"/>
        <v>63.361599999999903</v>
      </c>
    </row>
    <row r="759" spans="1:22" x14ac:dyDescent="0.45">
      <c r="A759" s="8">
        <v>45776.708333333336</v>
      </c>
      <c r="B759" s="2">
        <f t="shared" si="487"/>
        <v>119</v>
      </c>
      <c r="C759">
        <v>73.900000000000006</v>
      </c>
      <c r="F759" s="1">
        <v>45779</v>
      </c>
      <c r="G759">
        <v>69.099999999999994</v>
      </c>
      <c r="K759" s="4">
        <f t="shared" si="483"/>
        <v>64.645601571806225</v>
      </c>
      <c r="L759" s="4">
        <f t="shared" si="484"/>
        <v>85.643890267755523</v>
      </c>
      <c r="M759" s="4">
        <f t="shared" si="485"/>
        <v>60.449396400383399</v>
      </c>
      <c r="N759">
        <f t="shared" si="486"/>
        <v>3654.1295251706856</v>
      </c>
      <c r="P759">
        <f>VLOOKUP(Lake!B759,'TRI Daily 2021-5'!S$1488:T$1851,2)</f>
        <v>66</v>
      </c>
      <c r="Q759">
        <f>VLOOKUP(Lake!B759,'TRI Daily 2021-5'!U$1488:V$1851,2)</f>
        <v>63.642857142857146</v>
      </c>
      <c r="R759">
        <f t="shared" si="488"/>
        <v>69.627857142857152</v>
      </c>
      <c r="S759">
        <f t="shared" si="489"/>
        <v>18.2512045918367</v>
      </c>
      <c r="T759">
        <f>VLOOKUP(Lake!B759,'TRI Daily 2021-5'!W$1488:X$1851,2)</f>
        <v>59.142857142857146</v>
      </c>
      <c r="U759">
        <f t="shared" si="490"/>
        <v>65.282857142857139</v>
      </c>
      <c r="V759">
        <f t="shared" si="491"/>
        <v>74.25515102040832</v>
      </c>
    </row>
    <row r="760" spans="1:22" x14ac:dyDescent="0.45">
      <c r="A760" s="8">
        <v>45777.375</v>
      </c>
      <c r="B760" s="2">
        <f t="shared" si="487"/>
        <v>120</v>
      </c>
      <c r="C760">
        <v>69.099999999999994</v>
      </c>
      <c r="F760" s="1">
        <v>45780</v>
      </c>
      <c r="G760">
        <v>61.9</v>
      </c>
      <c r="K760" s="4">
        <f t="shared" si="483"/>
        <v>64.95842104679754</v>
      </c>
      <c r="L760" s="4">
        <f t="shared" si="484"/>
        <v>17.15267622560954</v>
      </c>
      <c r="M760" s="4">
        <f t="shared" si="485"/>
        <v>60.714435346635767</v>
      </c>
      <c r="N760">
        <f t="shared" si="486"/>
        <v>3686.2426594608146</v>
      </c>
      <c r="P760">
        <f>VLOOKUP(Lake!B760,'TRI Daily 2021-5'!S$1488:T$1851,2)</f>
        <v>71</v>
      </c>
      <c r="Q760">
        <f>VLOOKUP(Lake!B760,'TRI Daily 2021-5'!U$1488:V$1851,2)</f>
        <v>65.107142857142861</v>
      </c>
      <c r="R760">
        <f t="shared" si="488"/>
        <v>71.092142857142861</v>
      </c>
      <c r="S760">
        <f t="shared" si="489"/>
        <v>3.9686331632653427</v>
      </c>
      <c r="T760">
        <f>VLOOKUP(Lake!B760,'TRI Daily 2021-5'!W$1488:X$1851,2)</f>
        <v>60.333333333333336</v>
      </c>
      <c r="U760">
        <f t="shared" si="490"/>
        <v>66.473333333333329</v>
      </c>
      <c r="V760">
        <f t="shared" si="491"/>
        <v>6.8993777777777696</v>
      </c>
    </row>
    <row r="761" spans="1:22" x14ac:dyDescent="0.45">
      <c r="A761" s="8">
        <v>45777.75</v>
      </c>
      <c r="B761" s="2">
        <f t="shared" si="487"/>
        <v>120</v>
      </c>
      <c r="C761">
        <v>74.8</v>
      </c>
      <c r="F761" s="1">
        <v>45781</v>
      </c>
      <c r="G761">
        <v>58.8</v>
      </c>
      <c r="K761" s="4">
        <f t="shared" si="483"/>
        <v>64.95842104679754</v>
      </c>
      <c r="L761" s="4">
        <f t="shared" si="484"/>
        <v>96.856676292117584</v>
      </c>
      <c r="M761" s="4">
        <f t="shared" si="485"/>
        <v>60.714435346635767</v>
      </c>
      <c r="N761">
        <f t="shared" si="486"/>
        <v>3686.2426594608146</v>
      </c>
      <c r="P761">
        <f>VLOOKUP(Lake!B761,'TRI Daily 2021-5'!S$1488:T$1851,2)</f>
        <v>71</v>
      </c>
      <c r="Q761">
        <f>VLOOKUP(Lake!B761,'TRI Daily 2021-5'!U$1488:V$1851,2)</f>
        <v>65.107142857142861</v>
      </c>
      <c r="R761">
        <f t="shared" si="488"/>
        <v>71.092142857142861</v>
      </c>
      <c r="S761">
        <f t="shared" si="489"/>
        <v>13.748204591836688</v>
      </c>
      <c r="T761">
        <f>VLOOKUP(Lake!B761,'TRI Daily 2021-5'!W$1488:X$1851,2)</f>
        <v>60.333333333333336</v>
      </c>
      <c r="U761">
        <f t="shared" si="490"/>
        <v>66.473333333333329</v>
      </c>
      <c r="V761">
        <f t="shared" si="491"/>
        <v>69.333377777777798</v>
      </c>
    </row>
    <row r="762" spans="1:22" x14ac:dyDescent="0.45">
      <c r="A762" s="8">
        <v>45778.291666666664</v>
      </c>
      <c r="B762" s="2">
        <f t="shared" si="487"/>
        <v>121</v>
      </c>
      <c r="C762">
        <v>70.3</v>
      </c>
      <c r="F762" s="1">
        <v>45782</v>
      </c>
      <c r="G762">
        <v>55.2</v>
      </c>
      <c r="K762" s="4">
        <f t="shared" si="483"/>
        <v>65.270897256631912</v>
      </c>
      <c r="L762" s="4">
        <f t="shared" si="484"/>
        <v>25.291874403352402</v>
      </c>
      <c r="M762" s="4">
        <f t="shared" si="485"/>
        <v>60.979529279699747</v>
      </c>
      <c r="N762">
        <f t="shared" si="486"/>
        <v>3718.5029911737588</v>
      </c>
      <c r="P762">
        <f>VLOOKUP(Lake!B762,'TRI Daily 2021-5'!S$1488:T$1851,2)</f>
        <v>68</v>
      </c>
      <c r="Q762">
        <f>VLOOKUP(Lake!B762,'TRI Daily 2021-5'!U$1488:V$1851,2)</f>
        <v>66.321428571428569</v>
      </c>
      <c r="R762">
        <f t="shared" si="488"/>
        <v>72.306428571428569</v>
      </c>
      <c r="S762">
        <f t="shared" si="489"/>
        <v>4.0257556122448985</v>
      </c>
      <c r="T762">
        <f>VLOOKUP(Lake!B762,'TRI Daily 2021-5'!W$1488:X$1851,2)</f>
        <v>61.214285714285715</v>
      </c>
      <c r="U762">
        <f t="shared" si="490"/>
        <v>67.354285714285709</v>
      </c>
      <c r="V762">
        <f t="shared" si="491"/>
        <v>8.6772326530612407</v>
      </c>
    </row>
    <row r="763" spans="1:22" x14ac:dyDescent="0.45">
      <c r="A763" s="8">
        <v>45778.770833333336</v>
      </c>
      <c r="B763" s="2">
        <f t="shared" si="487"/>
        <v>121</v>
      </c>
      <c r="C763">
        <v>73.2</v>
      </c>
      <c r="F763" s="1">
        <v>45783</v>
      </c>
      <c r="G763">
        <v>57.4</v>
      </c>
      <c r="K763" s="4">
        <f t="shared" si="483"/>
        <v>65.270897256631912</v>
      </c>
      <c r="L763" s="4">
        <f t="shared" si="484"/>
        <v>62.870670314887384</v>
      </c>
      <c r="M763" s="4">
        <f t="shared" si="485"/>
        <v>60.979529279699747</v>
      </c>
      <c r="N763">
        <f t="shared" si="486"/>
        <v>3718.5029911737588</v>
      </c>
      <c r="P763">
        <f>VLOOKUP(Lake!B763,'TRI Daily 2021-5'!S$1488:T$1851,2)</f>
        <v>68</v>
      </c>
      <c r="Q763">
        <f>VLOOKUP(Lake!B763,'TRI Daily 2021-5'!U$1488:V$1851,2)</f>
        <v>66.321428571428569</v>
      </c>
      <c r="R763">
        <f t="shared" si="488"/>
        <v>72.306428571428569</v>
      </c>
      <c r="S763">
        <f t="shared" si="489"/>
        <v>0.79846989795919343</v>
      </c>
      <c r="T763">
        <f>VLOOKUP(Lake!B763,'TRI Daily 2021-5'!W$1488:X$1851,2)</f>
        <v>61.214285714285715</v>
      </c>
      <c r="U763">
        <f t="shared" si="490"/>
        <v>67.354285714285709</v>
      </c>
      <c r="V763">
        <f t="shared" si="491"/>
        <v>34.172375510204176</v>
      </c>
    </row>
    <row r="764" spans="1:22" x14ac:dyDescent="0.45">
      <c r="A764" s="8">
        <v>45779.375</v>
      </c>
      <c r="B764" s="2">
        <f t="shared" si="487"/>
        <v>122</v>
      </c>
      <c r="C764">
        <v>69.900000000000006</v>
      </c>
      <c r="F764" s="1">
        <v>45784</v>
      </c>
      <c r="G764">
        <v>59.9</v>
      </c>
      <c r="K764" s="4">
        <f t="shared" si="483"/>
        <v>65.582937607864579</v>
      </c>
      <c r="L764" s="4">
        <f t="shared" si="484"/>
        <v>18.63702769759005</v>
      </c>
      <c r="M764" s="4">
        <f t="shared" si="485"/>
        <v>61.244599646521763</v>
      </c>
      <c r="N764">
        <f t="shared" si="486"/>
        <v>3750.9009858627337</v>
      </c>
      <c r="P764">
        <f>VLOOKUP(Lake!B764,'TRI Daily 2021-5'!S$1488:T$1851,2)</f>
        <v>69.5</v>
      </c>
      <c r="Q764">
        <f>VLOOKUP(Lake!B764,'TRI Daily 2021-5'!U$1488:V$1851,2)</f>
        <v>66.714285714285708</v>
      </c>
      <c r="R764">
        <f t="shared" si="488"/>
        <v>72.699285714285708</v>
      </c>
      <c r="S764">
        <f t="shared" si="489"/>
        <v>7.8360005102040127</v>
      </c>
      <c r="T764">
        <f>VLOOKUP(Lake!B764,'TRI Daily 2021-5'!W$1488:X$1851,2)</f>
        <v>62.285714285714285</v>
      </c>
      <c r="U764">
        <f t="shared" si="490"/>
        <v>68.425714285714278</v>
      </c>
      <c r="V764">
        <f t="shared" si="491"/>
        <v>2.1735183673469778</v>
      </c>
    </row>
    <row r="765" spans="1:22" x14ac:dyDescent="0.45">
      <c r="A765" s="8">
        <v>45779.75</v>
      </c>
      <c r="B765" s="2">
        <f t="shared" si="487"/>
        <v>122</v>
      </c>
      <c r="C765">
        <v>73.7</v>
      </c>
      <c r="F765" s="1">
        <v>45785</v>
      </c>
      <c r="G765">
        <v>64.8</v>
      </c>
      <c r="K765" s="4">
        <f t="shared" si="483"/>
        <v>65.582937607864579</v>
      </c>
      <c r="L765" s="4">
        <f t="shared" si="484"/>
        <v>65.886701877819249</v>
      </c>
      <c r="M765" s="4">
        <f t="shared" si="485"/>
        <v>61.244599646521763</v>
      </c>
      <c r="N765">
        <f t="shared" si="486"/>
        <v>3750.9009858627337</v>
      </c>
      <c r="P765">
        <f>VLOOKUP(Lake!B765,'TRI Daily 2021-5'!S$1488:T$1851,2)</f>
        <v>69.5</v>
      </c>
      <c r="Q765">
        <f>VLOOKUP(Lake!B765,'TRI Daily 2021-5'!U$1488:V$1851,2)</f>
        <v>66.714285714285708</v>
      </c>
      <c r="R765">
        <f t="shared" si="488"/>
        <v>72.699285714285708</v>
      </c>
      <c r="S765">
        <f t="shared" si="489"/>
        <v>1.0014290816326721</v>
      </c>
      <c r="T765">
        <f>VLOOKUP(Lake!B765,'TRI Daily 2021-5'!W$1488:X$1851,2)</f>
        <v>62.285714285714285</v>
      </c>
      <c r="U765">
        <f t="shared" si="490"/>
        <v>68.425714285714278</v>
      </c>
      <c r="V765">
        <f t="shared" si="491"/>
        <v>27.818089795918478</v>
      </c>
    </row>
    <row r="766" spans="1:22" x14ac:dyDescent="0.45">
      <c r="A766" s="8">
        <v>45780.333333333336</v>
      </c>
      <c r="B766" s="2">
        <f t="shared" si="487"/>
        <v>123</v>
      </c>
      <c r="C766">
        <v>69.8</v>
      </c>
      <c r="F766" s="1">
        <v>45786</v>
      </c>
      <c r="G766">
        <v>63.7</v>
      </c>
      <c r="K766" s="4">
        <f t="shared" si="483"/>
        <v>65.894449636205096</v>
      </c>
      <c r="L766" s="4">
        <f t="shared" si="484"/>
        <v>15.253323644138488</v>
      </c>
      <c r="M766" s="4">
        <f t="shared" si="485"/>
        <v>61.509567901031446</v>
      </c>
      <c r="N766">
        <f t="shared" si="486"/>
        <v>3783.4269433715981</v>
      </c>
      <c r="P766">
        <f>VLOOKUP(Lake!B766,'TRI Daily 2021-5'!S$1488:T$1851,2)</f>
        <v>62</v>
      </c>
      <c r="Q766">
        <f>VLOOKUP(Lake!B766,'TRI Daily 2021-5'!U$1488:V$1851,2)</f>
        <v>66.357142857142861</v>
      </c>
      <c r="R766">
        <f t="shared" si="488"/>
        <v>72.342142857142861</v>
      </c>
      <c r="S766">
        <f t="shared" si="489"/>
        <v>6.462490306122481</v>
      </c>
      <c r="T766">
        <f>VLOOKUP(Lake!B766,'TRI Daily 2021-5'!W$1488:X$1851,2)</f>
        <v>63.166666666666664</v>
      </c>
      <c r="U766">
        <f t="shared" si="490"/>
        <v>69.306666666666658</v>
      </c>
      <c r="V766">
        <f t="shared" si="491"/>
        <v>0.24337777777778377</v>
      </c>
    </row>
    <row r="767" spans="1:22" x14ac:dyDescent="0.45">
      <c r="A767" s="8">
        <v>45780.75</v>
      </c>
      <c r="B767" s="2">
        <f t="shared" si="487"/>
        <v>123</v>
      </c>
      <c r="C767">
        <v>70.7</v>
      </c>
      <c r="F767" s="1">
        <v>45787</v>
      </c>
      <c r="G767">
        <v>59.7</v>
      </c>
      <c r="K767" s="4">
        <f t="shared" si="483"/>
        <v>65.894449636205096</v>
      </c>
      <c r="L767" s="4">
        <f t="shared" si="484"/>
        <v>23.093314298969364</v>
      </c>
      <c r="M767" s="4">
        <f t="shared" si="485"/>
        <v>61.509567901031446</v>
      </c>
      <c r="N767">
        <f t="shared" si="486"/>
        <v>3783.4269433715981</v>
      </c>
      <c r="P767">
        <f>VLOOKUP(Lake!B767,'TRI Daily 2021-5'!S$1488:T$1851,2)</f>
        <v>62</v>
      </c>
      <c r="Q767">
        <f>VLOOKUP(Lake!B767,'TRI Daily 2021-5'!U$1488:V$1851,2)</f>
        <v>66.357142857142861</v>
      </c>
      <c r="R767">
        <f t="shared" si="488"/>
        <v>72.342142857142861</v>
      </c>
      <c r="S767">
        <f t="shared" si="489"/>
        <v>2.6966331632653082</v>
      </c>
      <c r="T767">
        <f>VLOOKUP(Lake!B767,'TRI Daily 2021-5'!W$1488:X$1851,2)</f>
        <v>63.166666666666664</v>
      </c>
      <c r="U767">
        <f t="shared" si="490"/>
        <v>69.306666666666658</v>
      </c>
      <c r="V767">
        <f t="shared" si="491"/>
        <v>1.9413777777778105</v>
      </c>
    </row>
    <row r="768" spans="1:22" x14ac:dyDescent="0.45">
      <c r="A768" s="8">
        <v>45781.333333333336</v>
      </c>
      <c r="B768" s="2">
        <f t="shared" si="487"/>
        <v>124</v>
      </c>
      <c r="C768">
        <v>67.8</v>
      </c>
      <c r="F768" s="1">
        <v>45788</v>
      </c>
      <c r="G768">
        <v>66.599999999999994</v>
      </c>
      <c r="K768" s="4">
        <f t="shared" si="483"/>
        <v>66.205341033916483</v>
      </c>
      <c r="L768" s="4">
        <f t="shared" si="484"/>
        <v>2.5429372181105432</v>
      </c>
      <c r="M768" s="4">
        <f t="shared" si="485"/>
        <v>61.774355527416503</v>
      </c>
      <c r="N768">
        <f t="shared" si="486"/>
        <v>3816.0710008276537</v>
      </c>
      <c r="P768">
        <f>VLOOKUP(Lake!B768,'TRI Daily 2021-5'!S$1488:T$1851,2)</f>
        <v>59</v>
      </c>
      <c r="Q768">
        <f>VLOOKUP(Lake!B768,'TRI Daily 2021-5'!U$1488:V$1851,2)</f>
        <v>65.678571428571431</v>
      </c>
      <c r="R768">
        <f t="shared" si="488"/>
        <v>71.66357142857143</v>
      </c>
      <c r="S768">
        <f t="shared" si="489"/>
        <v>14.927184183673504</v>
      </c>
      <c r="T768">
        <f>VLOOKUP(Lake!B768,'TRI Daily 2021-5'!W$1488:X$1851,2)</f>
        <v>63.785714285714285</v>
      </c>
      <c r="U768">
        <f t="shared" si="490"/>
        <v>69.925714285714278</v>
      </c>
      <c r="V768">
        <f t="shared" si="491"/>
        <v>4.5186612244897759</v>
      </c>
    </row>
    <row r="769" spans="1:22" x14ac:dyDescent="0.45">
      <c r="A769" s="8">
        <v>45781.75</v>
      </c>
      <c r="B769" s="2">
        <f t="shared" si="487"/>
        <v>124</v>
      </c>
      <c r="C769">
        <v>69.2</v>
      </c>
      <c r="F769" s="1">
        <v>45789</v>
      </c>
      <c r="G769">
        <v>65.8</v>
      </c>
      <c r="K769" s="4">
        <f t="shared" ref="K769:K790" si="492">IF(B769&gt;0,$Q$3+$Q$4*SIN((B769-$Q$5)/365*2*PI()),0)</f>
        <v>66.205341033916483</v>
      </c>
      <c r="L769" s="4">
        <f t="shared" ref="L769:L790" si="493">(C769-K769)^2</f>
        <v>8.9679823231444171</v>
      </c>
      <c r="M769" s="4">
        <f t="shared" ref="M769:M790" si="494">$AJ$3+$AJ$4*SIN((B769-$AJ$5)/365*2*PI())</f>
        <v>61.774355527416503</v>
      </c>
      <c r="N769">
        <f t="shared" ref="N769:N790" si="495">IF(B769&gt;0,(D769-M769)^2,0)</f>
        <v>3816.0710008276537</v>
      </c>
      <c r="P769">
        <f>VLOOKUP(Lake!B769,'TRI Daily 2021-5'!S$1488:T$1851,2)</f>
        <v>59</v>
      </c>
      <c r="Q769">
        <f>VLOOKUP(Lake!B769,'TRI Daily 2021-5'!U$1488:V$1851,2)</f>
        <v>65.678571428571431</v>
      </c>
      <c r="R769">
        <f t="shared" si="488"/>
        <v>71.66357142857143</v>
      </c>
      <c r="S769">
        <f t="shared" si="489"/>
        <v>6.069184183673463</v>
      </c>
      <c r="T769">
        <f>VLOOKUP(Lake!B769,'TRI Daily 2021-5'!W$1488:X$1851,2)</f>
        <v>63.785714285714285</v>
      </c>
      <c r="U769">
        <f t="shared" si="490"/>
        <v>69.925714285714278</v>
      </c>
      <c r="V769">
        <f t="shared" si="491"/>
        <v>0.52666122448978081</v>
      </c>
    </row>
    <row r="770" spans="1:22" x14ac:dyDescent="0.45">
      <c r="A770" s="8">
        <v>45782.791666666664</v>
      </c>
      <c r="B770" s="2">
        <f t="shared" si="487"/>
        <v>125</v>
      </c>
      <c r="C770">
        <v>66.7</v>
      </c>
      <c r="F770" s="1">
        <v>45790</v>
      </c>
      <c r="G770">
        <v>64.8</v>
      </c>
      <c r="K770" s="4">
        <f t="shared" si="492"/>
        <v>66.515519677168001</v>
      </c>
      <c r="L770" s="4">
        <f t="shared" si="493"/>
        <v>3.4032989512199595E-2</v>
      </c>
      <c r="M770" s="4">
        <f t="shared" si="494"/>
        <v>62.03888406338865</v>
      </c>
      <c r="N770">
        <f t="shared" si="495"/>
        <v>3848.8231358305784</v>
      </c>
      <c r="P770">
        <f>VLOOKUP(Lake!B770,'TRI Daily 2021-5'!S$1488:T$1851,2)</f>
        <v>53</v>
      </c>
      <c r="Q770">
        <f>VLOOKUP(Lake!B770,'TRI Daily 2021-5'!U$1488:V$1851,2)</f>
        <v>64.642857142857139</v>
      </c>
      <c r="R770">
        <f t="shared" si="488"/>
        <v>70.627857142857138</v>
      </c>
      <c r="S770">
        <f t="shared" si="489"/>
        <v>15.428061734693818</v>
      </c>
      <c r="T770">
        <f>VLOOKUP(Lake!B770,'TRI Daily 2021-5'!W$1488:X$1851,2)</f>
        <v>63.476190476190474</v>
      </c>
      <c r="U770">
        <f t="shared" si="490"/>
        <v>69.616190476190468</v>
      </c>
      <c r="V770">
        <f t="shared" si="491"/>
        <v>8.5041668934239709</v>
      </c>
    </row>
    <row r="771" spans="1:22" x14ac:dyDescent="0.45">
      <c r="A771" s="8">
        <v>45783.666666666664</v>
      </c>
      <c r="B771" s="2">
        <f t="shared" si="487"/>
        <v>126</v>
      </c>
      <c r="C771">
        <v>67.400000000000006</v>
      </c>
      <c r="F771" s="1">
        <v>45791</v>
      </c>
      <c r="G771">
        <v>66.400000000000006</v>
      </c>
      <c r="K771" s="4">
        <f t="shared" si="492"/>
        <v>66.824893653333461</v>
      </c>
      <c r="L771" s="4">
        <f t="shared" si="493"/>
        <v>0.33074730997613938</v>
      </c>
      <c r="M771" s="4">
        <f t="shared" si="494"/>
        <v>62.303075123433679</v>
      </c>
      <c r="N771">
        <f t="shared" si="495"/>
        <v>3881.6731698362205</v>
      </c>
      <c r="P771">
        <f>VLOOKUP(Lake!B771,'TRI Daily 2021-5'!S$1488:T$1851,2)</f>
        <v>56.5</v>
      </c>
      <c r="Q771">
        <f>VLOOKUP(Lake!B771,'TRI Daily 2021-5'!U$1488:V$1851,2)</f>
        <v>64.25</v>
      </c>
      <c r="R771">
        <f t="shared" si="488"/>
        <v>70.234999999999999</v>
      </c>
      <c r="S771">
        <f t="shared" si="489"/>
        <v>8.0372249999999639</v>
      </c>
      <c r="T771">
        <f>VLOOKUP(Lake!B771,'TRI Daily 2021-5'!W$1488:X$1851,2)</f>
        <v>63.333333333333336</v>
      </c>
      <c r="U771">
        <f t="shared" si="490"/>
        <v>69.473333333333329</v>
      </c>
      <c r="V771">
        <f t="shared" si="491"/>
        <v>4.2987111111110705</v>
      </c>
    </row>
    <row r="772" spans="1:22" x14ac:dyDescent="0.45">
      <c r="A772" s="8">
        <v>45785.708333333336</v>
      </c>
      <c r="B772" s="2">
        <f t="shared" si="487"/>
        <v>128</v>
      </c>
      <c r="C772">
        <v>71.599999999999994</v>
      </c>
      <c r="F772" s="1">
        <v>45792</v>
      </c>
      <c r="G772">
        <v>72</v>
      </c>
      <c r="K772" s="4">
        <f t="shared" si="492"/>
        <v>67.440861173267578</v>
      </c>
      <c r="L772" s="4">
        <f t="shared" si="493"/>
        <v>17.298435780033099</v>
      </c>
      <c r="M772" s="4">
        <f t="shared" si="494"/>
        <v>62.830131796890285</v>
      </c>
      <c r="N772">
        <f t="shared" si="495"/>
        <v>3947.6254616146039</v>
      </c>
      <c r="P772">
        <f>VLOOKUP(Lake!B772,'TRI Daily 2021-5'!S$1488:T$1851,2)</f>
        <v>66.5</v>
      </c>
      <c r="Q772">
        <f>VLOOKUP(Lake!B772,'TRI Daily 2021-5'!U$1488:V$1851,2)</f>
        <v>63.5</v>
      </c>
      <c r="R772">
        <f t="shared" si="488"/>
        <v>69.484999999999999</v>
      </c>
      <c r="S772">
        <f t="shared" si="489"/>
        <v>4.473224999999978</v>
      </c>
      <c r="T772">
        <f>VLOOKUP(Lake!B772,'TRI Daily 2021-5'!W$1488:X$1851,2)</f>
        <v>64.357142857142861</v>
      </c>
      <c r="U772">
        <f t="shared" si="490"/>
        <v>70.497142857142862</v>
      </c>
      <c r="V772">
        <f t="shared" si="491"/>
        <v>1.2162938775509977</v>
      </c>
    </row>
    <row r="773" spans="1:22" x14ac:dyDescent="0.45">
      <c r="A773" s="8">
        <v>45787.333333333336</v>
      </c>
      <c r="B773" s="2">
        <f t="shared" si="487"/>
        <v>130</v>
      </c>
      <c r="C773">
        <v>65.099999999999994</v>
      </c>
      <c r="F773" s="1">
        <v>45793</v>
      </c>
      <c r="G773">
        <v>73.400000000000006</v>
      </c>
      <c r="K773" s="4">
        <f t="shared" si="492"/>
        <v>68.05251354992545</v>
      </c>
      <c r="L773" s="4">
        <f t="shared" si="493"/>
        <v>8.7173362624934185</v>
      </c>
      <c r="M773" s="4">
        <f t="shared" si="494"/>
        <v>63.354900880996667</v>
      </c>
      <c r="N773">
        <f t="shared" si="495"/>
        <v>4013.8434656409122</v>
      </c>
      <c r="P773">
        <f>VLOOKUP(Lake!B773,'TRI Daily 2021-5'!S$1488:T$1851,2)</f>
        <v>57</v>
      </c>
      <c r="Q773">
        <f>VLOOKUP(Lake!B773,'TRI Daily 2021-5'!U$1488:V$1851,2)</f>
        <v>62.178571428571431</v>
      </c>
      <c r="R773">
        <f t="shared" si="488"/>
        <v>68.16357142857143</v>
      </c>
      <c r="S773">
        <f t="shared" si="489"/>
        <v>9.3854698979592275</v>
      </c>
      <c r="T773">
        <f>VLOOKUP(Lake!B773,'TRI Daily 2021-5'!W$1488:X$1851,2)</f>
        <v>63.69047619047619</v>
      </c>
      <c r="U773">
        <f t="shared" si="490"/>
        <v>69.83047619047619</v>
      </c>
      <c r="V773">
        <f t="shared" si="491"/>
        <v>22.377404988662185</v>
      </c>
    </row>
    <row r="774" spans="1:22" x14ac:dyDescent="0.45">
      <c r="A774" s="8">
        <v>45788.791666666664</v>
      </c>
      <c r="B774" s="2">
        <f t="shared" si="487"/>
        <v>131</v>
      </c>
      <c r="C774">
        <v>68</v>
      </c>
      <c r="F774" s="1">
        <v>45794</v>
      </c>
      <c r="G774">
        <v>71.099999999999994</v>
      </c>
      <c r="K774" s="4">
        <f t="shared" si="492"/>
        <v>68.356494795742904</v>
      </c>
      <c r="L774" s="4">
        <f t="shared" si="493"/>
        <v>0.12708853939177492</v>
      </c>
      <c r="M774" s="4">
        <f t="shared" si="494"/>
        <v>63.616233089846503</v>
      </c>
      <c r="N774">
        <f t="shared" si="495"/>
        <v>4047.0251125416812</v>
      </c>
      <c r="P774">
        <f>VLOOKUP(Lake!B774,'TRI Daily 2021-5'!S$1488:T$1851,2)</f>
        <v>65.5</v>
      </c>
      <c r="Q774">
        <f>VLOOKUP(Lake!B774,'TRI Daily 2021-5'!U$1488:V$1851,2)</f>
        <v>62.571428571428569</v>
      </c>
      <c r="R774">
        <f t="shared" si="488"/>
        <v>68.556428571428569</v>
      </c>
      <c r="S774">
        <f t="shared" si="489"/>
        <v>0.30961275510203795</v>
      </c>
      <c r="T774">
        <f>VLOOKUP(Lake!B774,'TRI Daily 2021-5'!W$1488:X$1851,2)</f>
        <v>63.547619047619051</v>
      </c>
      <c r="U774">
        <f t="shared" si="490"/>
        <v>69.687619047619052</v>
      </c>
      <c r="V774">
        <f t="shared" si="491"/>
        <v>2.8480580498866348</v>
      </c>
    </row>
    <row r="775" spans="1:22" x14ac:dyDescent="0.45">
      <c r="A775" s="8">
        <v>45790.75</v>
      </c>
      <c r="B775" s="2">
        <f t="shared" si="487"/>
        <v>133</v>
      </c>
      <c r="C775">
        <v>69.900000000000006</v>
      </c>
      <c r="F775" s="1">
        <v>45795</v>
      </c>
      <c r="G775">
        <v>68.2</v>
      </c>
      <c r="K775" s="4">
        <f t="shared" si="492"/>
        <v>68.960317048028415</v>
      </c>
      <c r="L775" s="4">
        <f t="shared" si="493"/>
        <v>0.883004050226043</v>
      </c>
      <c r="M775" s="4">
        <f t="shared" si="494"/>
        <v>64.136405672218643</v>
      </c>
      <c r="N775">
        <f t="shared" si="495"/>
        <v>4113.4785325513994</v>
      </c>
      <c r="P775">
        <f>VLOOKUP(Lake!B775,'TRI Daily 2021-5'!S$1488:T$1851,2)</f>
        <v>68</v>
      </c>
      <c r="Q775">
        <f>VLOOKUP(Lake!B775,'TRI Daily 2021-5'!U$1488:V$1851,2)</f>
        <v>62.714285714285715</v>
      </c>
      <c r="R775">
        <f t="shared" si="488"/>
        <v>68.699285714285722</v>
      </c>
      <c r="S775">
        <f t="shared" si="489"/>
        <v>1.4417147959183629</v>
      </c>
      <c r="T775">
        <f>VLOOKUP(Lake!B775,'TRI Daily 2021-5'!W$1488:X$1851,2)</f>
        <v>63.738095238095241</v>
      </c>
      <c r="U775">
        <f t="shared" si="490"/>
        <v>69.878095238095241</v>
      </c>
      <c r="V775">
        <f t="shared" si="491"/>
        <v>4.798185941044139E-4</v>
      </c>
    </row>
    <row r="776" spans="1:22" x14ac:dyDescent="0.45">
      <c r="A776" s="8">
        <v>45791.5</v>
      </c>
      <c r="B776" s="2">
        <f t="shared" si="487"/>
        <v>134</v>
      </c>
      <c r="C776">
        <v>68.900000000000006</v>
      </c>
      <c r="F776" s="1">
        <v>45796</v>
      </c>
      <c r="G776">
        <v>66.7</v>
      </c>
      <c r="K776" s="4">
        <f t="shared" si="492"/>
        <v>69.259979128931576</v>
      </c>
      <c r="L776" s="4">
        <f t="shared" si="493"/>
        <v>0.12958497326633214</v>
      </c>
      <c r="M776" s="4">
        <f t="shared" si="494"/>
        <v>64.395091907378543</v>
      </c>
      <c r="N776">
        <f t="shared" si="495"/>
        <v>4146.7278617597294</v>
      </c>
      <c r="P776">
        <f>VLOOKUP(Lake!B776,'TRI Daily 2021-5'!S$1488:T$1851,2)</f>
        <v>68.5</v>
      </c>
      <c r="Q776">
        <f>VLOOKUP(Lake!B776,'TRI Daily 2021-5'!U$1488:V$1851,2)</f>
        <v>62.535714285714285</v>
      </c>
      <c r="R776">
        <f t="shared" si="488"/>
        <v>68.520714285714291</v>
      </c>
      <c r="S776">
        <f t="shared" si="489"/>
        <v>0.14385765306122461</v>
      </c>
      <c r="T776">
        <f>VLOOKUP(Lake!B776,'TRI Daily 2021-5'!W$1488:X$1851,2)</f>
        <v>63.833333333333336</v>
      </c>
      <c r="U776">
        <f t="shared" si="490"/>
        <v>69.973333333333329</v>
      </c>
      <c r="V776">
        <f t="shared" si="491"/>
        <v>1.1520444444444233</v>
      </c>
    </row>
    <row r="777" spans="1:22" x14ac:dyDescent="0.45">
      <c r="A777" s="8">
        <v>45792.375</v>
      </c>
      <c r="B777" s="2">
        <f t="shared" si="487"/>
        <v>135</v>
      </c>
      <c r="C777">
        <v>69.900000000000006</v>
      </c>
      <c r="F777" s="1">
        <v>45797</v>
      </c>
      <c r="G777">
        <v>70</v>
      </c>
      <c r="K777" s="4">
        <f t="shared" si="492"/>
        <v>69.558023300182825</v>
      </c>
      <c r="L777" s="4">
        <f t="shared" si="493"/>
        <v>0.11694806321785027</v>
      </c>
      <c r="M777" s="4">
        <f t="shared" si="494"/>
        <v>64.652742471376044</v>
      </c>
      <c r="N777">
        <f t="shared" si="495"/>
        <v>4179.9771090700715</v>
      </c>
      <c r="P777">
        <f>VLOOKUP(Lake!B777,'TRI Daily 2021-5'!S$1488:T$1851,2)</f>
        <v>72</v>
      </c>
      <c r="Q777">
        <f>VLOOKUP(Lake!B777,'TRI Daily 2021-5'!U$1488:V$1851,2)</f>
        <v>62.821428571428569</v>
      </c>
      <c r="R777">
        <f t="shared" si="488"/>
        <v>68.806428571428569</v>
      </c>
      <c r="S777">
        <f t="shared" si="489"/>
        <v>1.1958984693877732</v>
      </c>
      <c r="T777">
        <f>VLOOKUP(Lake!B777,'TRI Daily 2021-5'!W$1488:X$1851,2)</f>
        <v>64.071428571428569</v>
      </c>
      <c r="U777">
        <f t="shared" si="490"/>
        <v>70.21142857142857</v>
      </c>
      <c r="V777">
        <f t="shared" si="491"/>
        <v>9.698775510203636E-2</v>
      </c>
    </row>
    <row r="778" spans="1:22" x14ac:dyDescent="0.45">
      <c r="A778" s="8">
        <v>45792.541666666664</v>
      </c>
      <c r="B778" s="2">
        <f t="shared" si="487"/>
        <v>135</v>
      </c>
      <c r="C778">
        <v>74.8</v>
      </c>
      <c r="F778" s="1">
        <v>45798</v>
      </c>
      <c r="G778">
        <v>69.599999999999994</v>
      </c>
      <c r="K778" s="4">
        <f t="shared" si="492"/>
        <v>69.558023300182825</v>
      </c>
      <c r="L778" s="4">
        <f t="shared" si="493"/>
        <v>27.478319721426136</v>
      </c>
      <c r="M778" s="4">
        <f t="shared" si="494"/>
        <v>64.652742471376044</v>
      </c>
      <c r="N778">
        <f t="shared" si="495"/>
        <v>4179.9771090700715</v>
      </c>
      <c r="P778">
        <f>VLOOKUP(Lake!B778,'TRI Daily 2021-5'!S$1488:T$1851,2)</f>
        <v>72</v>
      </c>
      <c r="Q778">
        <f>VLOOKUP(Lake!B778,'TRI Daily 2021-5'!U$1488:V$1851,2)</f>
        <v>62.821428571428569</v>
      </c>
      <c r="R778">
        <f t="shared" si="488"/>
        <v>68.806428571428569</v>
      </c>
      <c r="S778">
        <f t="shared" si="489"/>
        <v>35.922898469387754</v>
      </c>
      <c r="T778">
        <f>VLOOKUP(Lake!B778,'TRI Daily 2021-5'!W$1488:X$1851,2)</f>
        <v>64.071428571428569</v>
      </c>
      <c r="U778">
        <f t="shared" si="490"/>
        <v>70.21142857142857</v>
      </c>
      <c r="V778">
        <f t="shared" si="491"/>
        <v>21.054987755102029</v>
      </c>
    </row>
    <row r="779" spans="1:22" x14ac:dyDescent="0.45">
      <c r="A779" s="8">
        <v>45793.708333333336</v>
      </c>
      <c r="B779" s="2">
        <f t="shared" si="487"/>
        <v>136</v>
      </c>
      <c r="C779">
        <v>75.3</v>
      </c>
      <c r="F779" s="1">
        <v>45799</v>
      </c>
      <c r="G779">
        <v>64.400000000000006</v>
      </c>
      <c r="K779" s="4">
        <f t="shared" si="492"/>
        <v>69.85436124486192</v>
      </c>
      <c r="L779" s="4">
        <f t="shared" si="493"/>
        <v>29.654981451461786</v>
      </c>
      <c r="M779" s="4">
        <f t="shared" si="494"/>
        <v>64.909281016788441</v>
      </c>
      <c r="N779">
        <f t="shared" si="495"/>
        <v>4213.2147621164122</v>
      </c>
      <c r="P779">
        <f>VLOOKUP(Lake!B779,'TRI Daily 2021-5'!S$1488:T$1851,2)</f>
        <v>73</v>
      </c>
      <c r="Q779">
        <f>VLOOKUP(Lake!B779,'TRI Daily 2021-5'!U$1488:V$1851,2)</f>
        <v>63.071428571428569</v>
      </c>
      <c r="R779">
        <f t="shared" si="488"/>
        <v>69.056428571428569</v>
      </c>
      <c r="S779">
        <f t="shared" si="489"/>
        <v>38.982184183673468</v>
      </c>
      <c r="T779">
        <f>VLOOKUP(Lake!B779,'TRI Daily 2021-5'!W$1488:X$1851,2)</f>
        <v>64.238095238095241</v>
      </c>
      <c r="U779">
        <f t="shared" si="490"/>
        <v>70.378095238095241</v>
      </c>
      <c r="V779">
        <f t="shared" si="491"/>
        <v>24.225146485260712</v>
      </c>
    </row>
    <row r="780" spans="1:22" x14ac:dyDescent="0.45">
      <c r="A780" s="8">
        <v>45794.375</v>
      </c>
      <c r="B780" s="2">
        <f t="shared" si="487"/>
        <v>137</v>
      </c>
      <c r="C780">
        <v>67.8</v>
      </c>
      <c r="F780" s="1">
        <v>45800</v>
      </c>
      <c r="G780">
        <v>59.7</v>
      </c>
      <c r="K780" s="4">
        <f t="shared" si="492"/>
        <v>70.148905151640335</v>
      </c>
      <c r="L780" s="4">
        <f t="shared" si="493"/>
        <v>5.5173554114025185</v>
      </c>
      <c r="M780" s="4">
        <f t="shared" si="494"/>
        <v>65.164631525708202</v>
      </c>
      <c r="N780">
        <f t="shared" si="495"/>
        <v>4246.429201881323</v>
      </c>
      <c r="P780">
        <f>VLOOKUP(Lake!B780,'TRI Daily 2021-5'!S$1488:T$1851,2)</f>
        <v>70.5</v>
      </c>
      <c r="Q780">
        <f>VLOOKUP(Lake!B780,'TRI Daily 2021-5'!U$1488:V$1851,2)</f>
        <v>63.678571428571431</v>
      </c>
      <c r="R780">
        <f t="shared" si="488"/>
        <v>69.66357142857143</v>
      </c>
      <c r="S780">
        <f t="shared" si="489"/>
        <v>3.4728984693877711</v>
      </c>
      <c r="T780">
        <f>VLOOKUP(Lake!B780,'TRI Daily 2021-5'!W$1488:X$1851,2)</f>
        <v>64.452380952380949</v>
      </c>
      <c r="U780">
        <f t="shared" si="490"/>
        <v>70.59238095238095</v>
      </c>
      <c r="V780">
        <f t="shared" si="491"/>
        <v>7.7973913832199546</v>
      </c>
    </row>
    <row r="781" spans="1:22" x14ac:dyDescent="0.45">
      <c r="A781" s="8">
        <v>45794.75</v>
      </c>
      <c r="B781" s="2">
        <f t="shared" si="487"/>
        <v>137</v>
      </c>
      <c r="C781">
        <v>69.400000000000006</v>
      </c>
      <c r="F781" s="1">
        <v>45801</v>
      </c>
      <c r="G781">
        <v>57.4</v>
      </c>
      <c r="K781" s="4">
        <f t="shared" si="492"/>
        <v>70.148905151640335</v>
      </c>
      <c r="L781" s="4">
        <f t="shared" si="493"/>
        <v>0.5608589261534247</v>
      </c>
      <c r="M781" s="4">
        <f t="shared" si="494"/>
        <v>65.164631525708202</v>
      </c>
      <c r="N781">
        <f t="shared" si="495"/>
        <v>4246.429201881323</v>
      </c>
      <c r="P781">
        <f>VLOOKUP(Lake!B781,'TRI Daily 2021-5'!S$1488:T$1851,2)</f>
        <v>70.5</v>
      </c>
      <c r="Q781">
        <f>VLOOKUP(Lake!B781,'TRI Daily 2021-5'!U$1488:V$1851,2)</f>
        <v>63.678571428571431</v>
      </c>
      <c r="R781">
        <f t="shared" si="488"/>
        <v>69.66357142857143</v>
      </c>
      <c r="S781">
        <f t="shared" si="489"/>
        <v>6.9469897959181445E-2</v>
      </c>
      <c r="T781">
        <f>VLOOKUP(Lake!B781,'TRI Daily 2021-5'!W$1488:X$1851,2)</f>
        <v>64.452380952380949</v>
      </c>
      <c r="U781">
        <f t="shared" si="490"/>
        <v>70.59238095238095</v>
      </c>
      <c r="V781">
        <f t="shared" si="491"/>
        <v>1.4217723356008867</v>
      </c>
    </row>
    <row r="782" spans="1:22" x14ac:dyDescent="0.45">
      <c r="A782" s="8">
        <v>45799.5</v>
      </c>
      <c r="B782" s="2">
        <f t="shared" si="487"/>
        <v>142</v>
      </c>
      <c r="C782">
        <v>64.099999999999994</v>
      </c>
      <c r="F782" s="1">
        <v>45802</v>
      </c>
      <c r="G782">
        <v>63.9</v>
      </c>
      <c r="K782" s="4">
        <f t="shared" si="492"/>
        <v>71.591679377009228</v>
      </c>
      <c r="L782" s="4">
        <f t="shared" si="493"/>
        <v>56.125259887905464</v>
      </c>
      <c r="M782" s="4">
        <f t="shared" si="494"/>
        <v>66.420928791452639</v>
      </c>
      <c r="N782">
        <f t="shared" si="495"/>
        <v>4411.7397815192217</v>
      </c>
      <c r="P782">
        <f>VLOOKUP(Lake!B782,'TRI Daily 2021-5'!S$1488:T$1851,2)</f>
        <v>64</v>
      </c>
      <c r="Q782">
        <f>VLOOKUP(Lake!B782,'TRI Daily 2021-5'!U$1488:V$1851,2)</f>
        <v>66.928571428571431</v>
      </c>
      <c r="R782">
        <f t="shared" si="488"/>
        <v>72.91357142857143</v>
      </c>
      <c r="S782">
        <f t="shared" si="489"/>
        <v>77.679041326530736</v>
      </c>
      <c r="T782">
        <f>VLOOKUP(Lake!B782,'TRI Daily 2021-5'!W$1488:X$1851,2)</f>
        <v>64.761904761904759</v>
      </c>
      <c r="U782">
        <f t="shared" si="490"/>
        <v>70.90190476190476</v>
      </c>
      <c r="V782">
        <f t="shared" si="491"/>
        <v>46.265908390022723</v>
      </c>
    </row>
    <row r="783" spans="1:22" x14ac:dyDescent="0.45">
      <c r="A783" s="8">
        <v>45800.458333333336</v>
      </c>
      <c r="B783" s="2">
        <f t="shared" si="487"/>
        <v>143</v>
      </c>
      <c r="C783">
        <v>61.1</v>
      </c>
      <c r="F783" s="1">
        <v>45803</v>
      </c>
      <c r="G783">
        <v>61.7</v>
      </c>
      <c r="K783" s="4">
        <f t="shared" si="492"/>
        <v>71.873646589702247</v>
      </c>
      <c r="L783" s="4">
        <f t="shared" si="493"/>
        <v>116.07146083980282</v>
      </c>
      <c r="M783" s="4">
        <f t="shared" si="494"/>
        <v>66.667575982746897</v>
      </c>
      <c r="N783">
        <f t="shared" si="495"/>
        <v>4444.565687415331</v>
      </c>
      <c r="P783">
        <f>VLOOKUP(Lake!B783,'TRI Daily 2021-5'!S$1488:T$1851,2)</f>
        <v>56.5</v>
      </c>
      <c r="Q783">
        <f>VLOOKUP(Lake!B783,'TRI Daily 2021-5'!U$1488:V$1851,2)</f>
        <v>66.678571428571431</v>
      </c>
      <c r="R783">
        <f t="shared" si="488"/>
        <v>72.66357142857143</v>
      </c>
      <c r="S783">
        <f t="shared" si="489"/>
        <v>133.71618418367348</v>
      </c>
      <c r="T783">
        <f>VLOOKUP(Lake!B783,'TRI Daily 2021-5'!W$1488:X$1851,2)</f>
        <v>64.142857142857139</v>
      </c>
      <c r="U783">
        <f t="shared" si="490"/>
        <v>70.282857142857139</v>
      </c>
      <c r="V783">
        <f t="shared" si="491"/>
        <v>84.324865306122362</v>
      </c>
    </row>
    <row r="784" spans="1:22" x14ac:dyDescent="0.45">
      <c r="A784" s="8">
        <v>45802.6875</v>
      </c>
      <c r="B784" s="2">
        <f t="shared" si="487"/>
        <v>145</v>
      </c>
      <c r="C784">
        <v>66.5</v>
      </c>
      <c r="F784" s="1">
        <v>45804</v>
      </c>
      <c r="G784">
        <v>63.3</v>
      </c>
      <c r="K784" s="4">
        <f t="shared" si="492"/>
        <v>72.430320983852013</v>
      </c>
      <c r="L784" s="4">
        <f t="shared" si="493"/>
        <v>35.168706971515512</v>
      </c>
      <c r="M784" s="4">
        <f t="shared" si="494"/>
        <v>67.155670613165555</v>
      </c>
      <c r="N784">
        <f t="shared" si="495"/>
        <v>4509.8840955039877</v>
      </c>
      <c r="P784">
        <f>VLOOKUP(Lake!B784,'TRI Daily 2021-5'!S$1488:T$1851,2)</f>
        <v>61.5</v>
      </c>
      <c r="Q784">
        <f>VLOOKUP(Lake!B784,'TRI Daily 2021-5'!U$1488:V$1851,2)</f>
        <v>66.214285714285708</v>
      </c>
      <c r="R784">
        <f t="shared" si="488"/>
        <v>72.199285714285708</v>
      </c>
      <c r="S784">
        <f t="shared" si="489"/>
        <v>32.481857653061148</v>
      </c>
      <c r="T784">
        <f>VLOOKUP(Lake!B784,'TRI Daily 2021-5'!W$1488:X$1851,2)</f>
        <v>63.904761904761905</v>
      </c>
      <c r="U784">
        <f t="shared" si="490"/>
        <v>70.044761904761899</v>
      </c>
      <c r="V784">
        <f t="shared" si="491"/>
        <v>12.565336961451203</v>
      </c>
    </row>
    <row r="785" spans="1:22" x14ac:dyDescent="0.45">
      <c r="A785" s="8">
        <v>45804.333333333336</v>
      </c>
      <c r="B785" s="2">
        <f t="shared" si="487"/>
        <v>147</v>
      </c>
      <c r="C785">
        <v>60.9</v>
      </c>
      <c r="F785" s="1">
        <v>45805</v>
      </c>
      <c r="G785">
        <v>63.3</v>
      </c>
      <c r="K785" s="4">
        <f t="shared" si="492"/>
        <v>72.976766734339506</v>
      </c>
      <c r="L785" s="4">
        <f t="shared" si="493"/>
        <v>145.84829475564933</v>
      </c>
      <c r="M785" s="4">
        <f t="shared" si="494"/>
        <v>67.636351032028202</v>
      </c>
      <c r="N785">
        <f t="shared" si="495"/>
        <v>4574.6759809277428</v>
      </c>
      <c r="P785">
        <f>VLOOKUP(Lake!B785,'TRI Daily 2021-5'!S$1488:T$1851,2)</f>
        <v>65</v>
      </c>
      <c r="Q785">
        <f>VLOOKUP(Lake!B785,'TRI Daily 2021-5'!U$1488:V$1851,2)</f>
        <v>65.642857142857139</v>
      </c>
      <c r="R785">
        <f t="shared" si="488"/>
        <v>71.627857142857138</v>
      </c>
      <c r="S785">
        <f t="shared" si="489"/>
        <v>115.08691887755096</v>
      </c>
      <c r="T785">
        <f>VLOOKUP(Lake!B785,'TRI Daily 2021-5'!W$1488:X$1851,2)</f>
        <v>64.666666666666671</v>
      </c>
      <c r="U785">
        <f t="shared" si="490"/>
        <v>70.806666666666672</v>
      </c>
      <c r="V785">
        <f t="shared" si="491"/>
        <v>98.142044444444579</v>
      </c>
    </row>
    <row r="786" spans="1:22" x14ac:dyDescent="0.45">
      <c r="A786" s="8">
        <v>45805.625</v>
      </c>
      <c r="B786" s="2">
        <f t="shared" si="487"/>
        <v>148</v>
      </c>
      <c r="C786">
        <v>66</v>
      </c>
      <c r="F786" s="1">
        <v>45806</v>
      </c>
      <c r="G786">
        <v>66.400000000000006</v>
      </c>
      <c r="K786" s="4">
        <f t="shared" si="492"/>
        <v>73.245950983973003</v>
      </c>
      <c r="L786" s="4">
        <f t="shared" si="493"/>
        <v>52.503805662139335</v>
      </c>
      <c r="M786" s="4">
        <f t="shared" si="494"/>
        <v>67.873732518546205</v>
      </c>
      <c r="N786">
        <f t="shared" si="495"/>
        <v>4606.8435659991565</v>
      </c>
      <c r="P786">
        <f>VLOOKUP(Lake!B786,'TRI Daily 2021-5'!S$1488:T$1851,2)</f>
        <v>65.5</v>
      </c>
      <c r="Q786">
        <f>VLOOKUP(Lake!B786,'TRI Daily 2021-5'!U$1488:V$1851,2)</f>
        <v>65.428571428571431</v>
      </c>
      <c r="R786">
        <f t="shared" si="488"/>
        <v>71.41357142857143</v>
      </c>
      <c r="S786">
        <f t="shared" si="489"/>
        <v>29.306755612244913</v>
      </c>
      <c r="T786">
        <f>VLOOKUP(Lake!B786,'TRI Daily 2021-5'!W$1488:X$1851,2)</f>
        <v>65.095238095238102</v>
      </c>
      <c r="U786">
        <f t="shared" si="490"/>
        <v>71.235238095238103</v>
      </c>
      <c r="V786">
        <f t="shared" si="491"/>
        <v>27.407717913832276</v>
      </c>
    </row>
    <row r="787" spans="1:22" x14ac:dyDescent="0.45">
      <c r="A787" s="8">
        <v>45807.375</v>
      </c>
      <c r="B787" s="2">
        <f t="shared" si="487"/>
        <v>150</v>
      </c>
      <c r="C787">
        <v>63.6</v>
      </c>
      <c r="F787" s="1">
        <v>45807</v>
      </c>
      <c r="G787">
        <v>63.7</v>
      </c>
      <c r="K787" s="4">
        <f t="shared" si="492"/>
        <v>73.775843430142473</v>
      </c>
      <c r="L787" s="4">
        <f t="shared" si="493"/>
        <v>103.5477895147737</v>
      </c>
      <c r="M787" s="4">
        <f t="shared" si="494"/>
        <v>68.342226360311415</v>
      </c>
      <c r="N787">
        <f t="shared" si="495"/>
        <v>4670.6599038840441</v>
      </c>
      <c r="P787">
        <f>VLOOKUP(Lake!B787,'TRI Daily 2021-5'!S$1488:T$1851,2)</f>
        <v>63.5</v>
      </c>
      <c r="Q787">
        <f>VLOOKUP(Lake!B787,'TRI Daily 2021-5'!U$1488:V$1851,2)</f>
        <v>64.392857142857139</v>
      </c>
      <c r="R787">
        <f t="shared" si="488"/>
        <v>70.377857142857138</v>
      </c>
      <c r="S787">
        <f t="shared" si="489"/>
        <v>45.939347448979511</v>
      </c>
      <c r="T787">
        <f>VLOOKUP(Lake!B787,'TRI Daily 2021-5'!W$1488:X$1851,2)</f>
        <v>65.285714285714292</v>
      </c>
      <c r="U787">
        <f t="shared" si="490"/>
        <v>71.425714285714292</v>
      </c>
      <c r="V787">
        <f t="shared" si="491"/>
        <v>61.241804081632736</v>
      </c>
    </row>
    <row r="788" spans="1:22" x14ac:dyDescent="0.45">
      <c r="A788" s="8">
        <v>45809.333333333336</v>
      </c>
      <c r="B788" s="2">
        <f t="shared" si="487"/>
        <v>152</v>
      </c>
      <c r="C788">
        <v>61.1</v>
      </c>
      <c r="F788" s="1">
        <v>45808</v>
      </c>
      <c r="G788">
        <v>62.1</v>
      </c>
      <c r="K788" s="4">
        <f t="shared" si="492"/>
        <v>74.293912521436908</v>
      </c>
      <c r="L788" s="4">
        <f t="shared" si="493"/>
        <v>174.07932762332959</v>
      </c>
      <c r="M788" s="4">
        <f t="shared" si="494"/>
        <v>68.801899686404468</v>
      </c>
      <c r="N788">
        <f t="shared" si="495"/>
        <v>4733.7014004580633</v>
      </c>
      <c r="P788">
        <f>VLOOKUP(Lake!B788,'TRI Daily 2021-5'!S$1488:T$1851,2)</f>
        <v>64.5</v>
      </c>
      <c r="Q788">
        <f>VLOOKUP(Lake!B788,'TRI Daily 2021-5'!U$1488:V$1851,2)</f>
        <v>63.75</v>
      </c>
      <c r="R788">
        <f t="shared" si="488"/>
        <v>69.734999999999999</v>
      </c>
      <c r="S788">
        <f t="shared" si="489"/>
        <v>74.56322499999996</v>
      </c>
      <c r="T788">
        <f>VLOOKUP(Lake!B788,'TRI Daily 2021-5'!W$1488:X$1851,2)</f>
        <v>65.523809523809518</v>
      </c>
      <c r="U788">
        <f t="shared" si="490"/>
        <v>71.663809523809519</v>
      </c>
      <c r="V788">
        <f t="shared" si="491"/>
        <v>111.59407165532866</v>
      </c>
    </row>
    <row r="789" spans="1:22" x14ac:dyDescent="0.45">
      <c r="A789" s="8">
        <v>45810.375</v>
      </c>
      <c r="B789" s="2">
        <f t="shared" si="487"/>
        <v>153</v>
      </c>
      <c r="C789">
        <v>61.5</v>
      </c>
      <c r="F789" s="1">
        <v>45809</v>
      </c>
      <c r="G789">
        <v>64.599999999999994</v>
      </c>
      <c r="K789" s="4">
        <f t="shared" si="492"/>
        <v>74.548320862005895</v>
      </c>
      <c r="L789" s="4">
        <f t="shared" si="493"/>
        <v>170.25867731785826</v>
      </c>
      <c r="M789" s="4">
        <f t="shared" si="494"/>
        <v>69.028257978672528</v>
      </c>
      <c r="N789">
        <f t="shared" si="495"/>
        <v>4764.9003995701678</v>
      </c>
      <c r="P789">
        <f>VLOOKUP(Lake!B789,'TRI Daily 2021-5'!S$1488:T$1851,2)</f>
        <v>63</v>
      </c>
      <c r="Q789">
        <f>VLOOKUP(Lake!B789,'TRI Daily 2021-5'!U$1488:V$1851,2)</f>
        <v>63.607142857142854</v>
      </c>
      <c r="R789">
        <f t="shared" si="488"/>
        <v>69.592142857142861</v>
      </c>
      <c r="S789">
        <f t="shared" si="489"/>
        <v>65.482776020408224</v>
      </c>
      <c r="T789">
        <f>VLOOKUP(Lake!B789,'TRI Daily 2021-5'!W$1488:X$1851,2)</f>
        <v>65.404761904761898</v>
      </c>
      <c r="U789">
        <f t="shared" si="490"/>
        <v>71.544761904761899</v>
      </c>
      <c r="V789">
        <f t="shared" si="491"/>
        <v>100.89724172335589</v>
      </c>
    </row>
    <row r="790" spans="1:22" x14ac:dyDescent="0.45">
      <c r="A790" s="8">
        <v>45810.708333333336</v>
      </c>
      <c r="B790" s="2">
        <f t="shared" si="487"/>
        <v>153</v>
      </c>
      <c r="C790">
        <v>66.7</v>
      </c>
      <c r="F790" s="1">
        <v>45810</v>
      </c>
      <c r="G790">
        <v>64</v>
      </c>
      <c r="K790" s="4">
        <f t="shared" si="492"/>
        <v>74.548320862005895</v>
      </c>
      <c r="L790" s="4">
        <f t="shared" si="493"/>
        <v>61.596140352996905</v>
      </c>
      <c r="M790" s="4">
        <f t="shared" si="494"/>
        <v>69.028257978672528</v>
      </c>
      <c r="N790">
        <f t="shared" si="495"/>
        <v>4764.9003995701678</v>
      </c>
      <c r="P790">
        <f>VLOOKUP(Lake!B790,'TRI Daily 2021-5'!S$1488:T$1851,2)</f>
        <v>63</v>
      </c>
      <c r="Q790">
        <f>VLOOKUP(Lake!B790,'TRI Daily 2021-5'!U$1488:V$1851,2)</f>
        <v>63.607142857142854</v>
      </c>
      <c r="R790">
        <f t="shared" si="488"/>
        <v>69.592142857142861</v>
      </c>
      <c r="S790">
        <f t="shared" si="489"/>
        <v>8.3644903061224536</v>
      </c>
      <c r="T790">
        <f>VLOOKUP(Lake!B790,'TRI Daily 2021-5'!W$1488:X$1851,2)</f>
        <v>65.404761904761898</v>
      </c>
      <c r="U790">
        <f t="shared" si="490"/>
        <v>71.544761904761899</v>
      </c>
      <c r="V790">
        <f t="shared" si="491"/>
        <v>23.471717913832112</v>
      </c>
    </row>
    <row r="791" spans="1:22" x14ac:dyDescent="0.45">
      <c r="A791" s="8">
        <v>45811.770833333336</v>
      </c>
      <c r="B791" s="2">
        <f t="shared" si="487"/>
        <v>154</v>
      </c>
      <c r="C791">
        <v>74.099999999999994</v>
      </c>
      <c r="F791" s="1">
        <v>45811</v>
      </c>
      <c r="G791">
        <v>65.8</v>
      </c>
      <c r="K791" s="4">
        <f t="shared" ref="K791" si="496">IF(B791&gt;0,$Q$3+$Q$4*SIN((B791-$Q$5)/365*2*PI()),0)</f>
        <v>74.799544243135713</v>
      </c>
      <c r="L791" s="4">
        <f t="shared" ref="L791" si="497">(C791-K791)^2</f>
        <v>0.48936214810432604</v>
      </c>
      <c r="M791" s="4">
        <f t="shared" ref="M791" si="498">$AJ$3+$AJ$4*SIN((B791-$AJ$5)/365*2*PI())</f>
        <v>69.252207692679349</v>
      </c>
      <c r="N791">
        <f t="shared" ref="N791" si="499">IF(B791&gt;0,(D791-M791)^2,0)</f>
        <v>4795.8682703099967</v>
      </c>
      <c r="P791">
        <f>VLOOKUP(Lake!B791,'TRI Daily 2021-5'!S$1488:T$1851,2)</f>
        <v>66.5</v>
      </c>
      <c r="Q791">
        <f>VLOOKUP(Lake!B791,'TRI Daily 2021-5'!U$1488:V$1851,2)</f>
        <v>63.285714285714285</v>
      </c>
      <c r="R791">
        <f t="shared" si="488"/>
        <v>69.270714285714291</v>
      </c>
      <c r="S791">
        <f t="shared" si="489"/>
        <v>23.322000510203974</v>
      </c>
      <c r="T791">
        <f>VLOOKUP(Lake!B791,'TRI Daily 2021-5'!W$1488:X$1851,2)</f>
        <v>65.333333333333329</v>
      </c>
      <c r="U791">
        <f t="shared" si="490"/>
        <v>71.473333333333329</v>
      </c>
      <c r="V791">
        <f t="shared" si="491"/>
        <v>6.8993777777777696</v>
      </c>
    </row>
    <row r="792" spans="1:22" x14ac:dyDescent="0.45">
      <c r="A792" s="8">
        <v>45818.666666666664</v>
      </c>
      <c r="B792" s="2">
        <f t="shared" si="487"/>
        <v>161</v>
      </c>
      <c r="C792">
        <v>76.599999999999994</v>
      </c>
      <c r="K792" s="4">
        <f t="shared" ref="K792:K821" si="500">IF(B792&gt;0,$Q$3+$Q$4*SIN((B792-$Q$5)/365*2*PI()),0)</f>
        <v>76.462800255641241</v>
      </c>
      <c r="L792" s="4">
        <f t="shared" ref="L792:L821" si="501">(C792-K792)^2</f>
        <v>1.8823769852107215E-2</v>
      </c>
      <c r="M792" s="4">
        <f t="shared" ref="M792:M821" si="502">$AJ$3+$AJ$4*SIN((B792-$AJ$5)/365*2*PI())</f>
        <v>70.746936001190051</v>
      </c>
      <c r="N792">
        <f t="shared" ref="N792:N821" si="503">IF(B792&gt;0,(D792-M792)^2,0)</f>
        <v>5005.1289535564811</v>
      </c>
      <c r="P792">
        <f>VLOOKUP(Lake!B792,'TRI Daily 2021-5'!S$1488:T$1851,2)</f>
        <v>69.5</v>
      </c>
      <c r="Q792">
        <f>VLOOKUP(Lake!B792,'TRI Daily 2021-5'!U$1488:V$1851,2)</f>
        <v>68.25</v>
      </c>
      <c r="R792">
        <f t="shared" si="488"/>
        <v>74.234999999999999</v>
      </c>
      <c r="S792">
        <f t="shared" si="489"/>
        <v>5.5932249999999755</v>
      </c>
      <c r="T792">
        <f>VLOOKUP(Lake!B792,'TRI Daily 2021-5'!W$1488:X$1851,2)</f>
        <v>66.11904761904762</v>
      </c>
      <c r="U792">
        <f t="shared" si="490"/>
        <v>72.259047619047621</v>
      </c>
      <c r="V792">
        <f t="shared" si="491"/>
        <v>18.84386757369608</v>
      </c>
    </row>
    <row r="793" spans="1:22" x14ac:dyDescent="0.45">
      <c r="A793" s="8">
        <v>45820.333333333336</v>
      </c>
      <c r="B793" s="2">
        <f t="shared" si="487"/>
        <v>163</v>
      </c>
      <c r="C793">
        <v>72.599999999999994</v>
      </c>
      <c r="K793" s="4">
        <f t="shared" si="500"/>
        <v>76.905277064525436</v>
      </c>
      <c r="L793" s="4">
        <f t="shared" si="501"/>
        <v>18.535410602328799</v>
      </c>
      <c r="M793" s="4">
        <f t="shared" si="502"/>
        <v>71.148670404230216</v>
      </c>
      <c r="N793">
        <f t="shared" si="503"/>
        <v>5062.1333002897845</v>
      </c>
      <c r="P793">
        <f>VLOOKUP(Lake!B793,'TRI Daily 2021-5'!S$1488:T$1851,2)</f>
        <v>72</v>
      </c>
      <c r="Q793">
        <f>VLOOKUP(Lake!B793,'TRI Daily 2021-5'!U$1488:V$1851,2)</f>
        <v>68.857142857142861</v>
      </c>
      <c r="R793">
        <f t="shared" si="488"/>
        <v>74.842142857142861</v>
      </c>
      <c r="S793">
        <f t="shared" si="489"/>
        <v>5.0272045918367763</v>
      </c>
      <c r="T793">
        <f>VLOOKUP(Lake!B793,'TRI Daily 2021-5'!W$1488:X$1851,2)</f>
        <v>66.404761904761898</v>
      </c>
      <c r="U793">
        <f t="shared" si="490"/>
        <v>72.544761904761899</v>
      </c>
      <c r="V793">
        <f t="shared" si="491"/>
        <v>3.0512471655329367E-3</v>
      </c>
    </row>
    <row r="794" spans="1:22" x14ac:dyDescent="0.45">
      <c r="A794" s="8">
        <v>45820.666666666664</v>
      </c>
      <c r="B794" s="2">
        <f t="shared" si="487"/>
        <v>163</v>
      </c>
      <c r="C794">
        <v>80.599999999999994</v>
      </c>
      <c r="K794" s="4">
        <f t="shared" si="500"/>
        <v>76.905277064525436</v>
      </c>
      <c r="L794" s="4">
        <f t="shared" si="501"/>
        <v>13.650977569921741</v>
      </c>
      <c r="M794" s="4">
        <f t="shared" si="502"/>
        <v>71.148670404230216</v>
      </c>
      <c r="N794">
        <f t="shared" si="503"/>
        <v>5062.1333002897845</v>
      </c>
      <c r="P794">
        <f>VLOOKUP(Lake!B794,'TRI Daily 2021-5'!S$1488:T$1851,2)</f>
        <v>72</v>
      </c>
      <c r="Q794">
        <f>VLOOKUP(Lake!B794,'TRI Daily 2021-5'!U$1488:V$1851,2)</f>
        <v>68.857142857142861</v>
      </c>
      <c r="R794">
        <f t="shared" si="488"/>
        <v>74.842142857142861</v>
      </c>
      <c r="S794">
        <f t="shared" si="489"/>
        <v>33.152918877550917</v>
      </c>
      <c r="T794">
        <f>VLOOKUP(Lake!B794,'TRI Daily 2021-5'!W$1488:X$1851,2)</f>
        <v>66.404761904761898</v>
      </c>
      <c r="U794">
        <f t="shared" si="490"/>
        <v>72.544761904761899</v>
      </c>
      <c r="V794">
        <f t="shared" si="491"/>
        <v>64.886860770975062</v>
      </c>
    </row>
    <row r="795" spans="1:22" x14ac:dyDescent="0.45">
      <c r="A795" s="8">
        <v>45821.541666666664</v>
      </c>
      <c r="B795" s="2">
        <f t="shared" ref="B795:B814" si="504">_xlfn.DAYS(A795,A$4)-730-365-365-365-365-366-365-365-365-366</f>
        <v>164</v>
      </c>
      <c r="C795">
        <v>77.7</v>
      </c>
      <c r="K795" s="4">
        <f t="shared" si="500"/>
        <v>77.120722900313183</v>
      </c>
      <c r="L795" s="4">
        <f t="shared" si="501"/>
        <v>0.33556195822157392</v>
      </c>
      <c r="M795" s="4">
        <f t="shared" si="502"/>
        <v>71.345011792457697</v>
      </c>
      <c r="N795">
        <f t="shared" si="503"/>
        <v>5090.1107076659282</v>
      </c>
      <c r="P795">
        <f>VLOOKUP(Lake!B795,'TRI Daily 2021-5'!S$1488:T$1851,2)</f>
        <v>75.5</v>
      </c>
      <c r="Q795">
        <f>VLOOKUP(Lake!B795,'TRI Daily 2021-5'!U$1488:V$1851,2)</f>
        <v>69.714285714285708</v>
      </c>
      <c r="R795">
        <f t="shared" si="488"/>
        <v>75.699285714285708</v>
      </c>
      <c r="S795">
        <f t="shared" si="489"/>
        <v>4.0028576530612625</v>
      </c>
      <c r="T795">
        <f>VLOOKUP(Lake!B795,'TRI Daily 2021-5'!W$1488:X$1851,2)</f>
        <v>67.30952380952381</v>
      </c>
      <c r="U795">
        <f t="shared" si="490"/>
        <v>73.449523809523811</v>
      </c>
      <c r="V795">
        <f t="shared" si="491"/>
        <v>18.066547845805001</v>
      </c>
    </row>
    <row r="796" spans="1:22" x14ac:dyDescent="0.45">
      <c r="A796" s="8">
        <v>45822.416666666664</v>
      </c>
      <c r="B796" s="2">
        <f t="shared" si="504"/>
        <v>165</v>
      </c>
      <c r="C796">
        <v>75</v>
      </c>
      <c r="K796" s="4">
        <f t="shared" si="500"/>
        <v>77.332221518420823</v>
      </c>
      <c r="L796" s="4">
        <f t="shared" si="501"/>
        <v>5.4392572109851303</v>
      </c>
      <c r="M796" s="4">
        <f t="shared" si="502"/>
        <v>71.538258098269253</v>
      </c>
      <c r="N796">
        <f t="shared" si="503"/>
        <v>5117.722371734586</v>
      </c>
      <c r="P796">
        <f>VLOOKUP(Lake!B796,'TRI Daily 2021-5'!S$1488:T$1851,2)</f>
        <v>76</v>
      </c>
      <c r="Q796">
        <f>VLOOKUP(Lake!B796,'TRI Daily 2021-5'!U$1488:V$1851,2)</f>
        <v>70.642857142857139</v>
      </c>
      <c r="R796">
        <f t="shared" si="488"/>
        <v>76.627857142857138</v>
      </c>
      <c r="S796">
        <f t="shared" si="489"/>
        <v>2.6499188775510052</v>
      </c>
      <c r="T796">
        <f>VLOOKUP(Lake!B796,'TRI Daily 2021-5'!W$1488:X$1851,2)</f>
        <v>68.333333333333329</v>
      </c>
      <c r="U796">
        <f t="shared" si="490"/>
        <v>74.473333333333329</v>
      </c>
      <c r="V796">
        <f t="shared" si="491"/>
        <v>0.27737777777778216</v>
      </c>
    </row>
    <row r="797" spans="1:22" x14ac:dyDescent="0.45">
      <c r="A797" s="8">
        <v>45829.833333333336</v>
      </c>
      <c r="B797" s="2">
        <f t="shared" si="504"/>
        <v>172</v>
      </c>
      <c r="C797">
        <v>82.2</v>
      </c>
      <c r="K797" s="4">
        <f t="shared" si="500"/>
        <v>78.697077315971754</v>
      </c>
      <c r="L797" s="4">
        <f t="shared" si="501"/>
        <v>12.270467330279672</v>
      </c>
      <c r="M797" s="4">
        <f t="shared" si="502"/>
        <v>72.799629611913019</v>
      </c>
      <c r="N797">
        <f t="shared" si="503"/>
        <v>5299.7860716317227</v>
      </c>
      <c r="P797">
        <f>VLOOKUP(Lake!B797,'TRI Daily 2021-5'!S$1488:T$1851,2)</f>
        <v>74.5</v>
      </c>
      <c r="Q797">
        <f>VLOOKUP(Lake!B797,'TRI Daily 2021-5'!U$1488:V$1851,2)</f>
        <v>73.428571428571431</v>
      </c>
      <c r="R797">
        <f t="shared" si="488"/>
        <v>79.41357142857143</v>
      </c>
      <c r="S797">
        <f t="shared" si="489"/>
        <v>7.7641841836734775</v>
      </c>
      <c r="T797">
        <f>VLOOKUP(Lake!B797,'TRI Daily 2021-5'!W$1488:X$1851,2)</f>
        <v>72.023809523809518</v>
      </c>
      <c r="U797">
        <f t="shared" si="490"/>
        <v>78.163809523809519</v>
      </c>
      <c r="V797">
        <f t="shared" si="491"/>
        <v>16.290833560090764</v>
      </c>
    </row>
    <row r="798" spans="1:22" x14ac:dyDescent="0.45">
      <c r="A798" s="8">
        <v>45831.291666666664</v>
      </c>
      <c r="B798" s="2">
        <f t="shared" si="504"/>
        <v>174</v>
      </c>
      <c r="C798">
        <v>79.3</v>
      </c>
      <c r="K798" s="4">
        <f t="shared" si="500"/>
        <v>79.048143832693199</v>
      </c>
      <c r="L798" s="4">
        <f t="shared" si="501"/>
        <v>6.3431529010469737E-2</v>
      </c>
      <c r="M798" s="4">
        <f t="shared" si="502"/>
        <v>73.129063573787619</v>
      </c>
      <c r="N798">
        <f t="shared" si="503"/>
        <v>5347.8599391790713</v>
      </c>
      <c r="P798">
        <f>VLOOKUP(Lake!B798,'TRI Daily 2021-5'!S$1488:T$1851,2)</f>
        <v>79</v>
      </c>
      <c r="Q798">
        <f>VLOOKUP(Lake!B798,'TRI Daily 2021-5'!U$1488:V$1851,2)</f>
        <v>74.428571428571431</v>
      </c>
      <c r="R798">
        <f t="shared" si="488"/>
        <v>80.41357142857143</v>
      </c>
      <c r="S798">
        <f t="shared" si="489"/>
        <v>1.2400413265306218</v>
      </c>
      <c r="T798">
        <f>VLOOKUP(Lake!B798,'TRI Daily 2021-5'!W$1488:X$1851,2)</f>
        <v>73.404761904761898</v>
      </c>
      <c r="U798">
        <f t="shared" si="490"/>
        <v>79.544761904761899</v>
      </c>
      <c r="V798">
        <f t="shared" si="491"/>
        <v>5.9908390022674091E-2</v>
      </c>
    </row>
    <row r="799" spans="1:22" x14ac:dyDescent="0.45">
      <c r="A799" s="8">
        <v>45831.333333333336</v>
      </c>
      <c r="B799" s="2">
        <f t="shared" si="504"/>
        <v>174</v>
      </c>
      <c r="C799">
        <v>78.900000000000006</v>
      </c>
      <c r="K799" s="4">
        <f t="shared" si="500"/>
        <v>79.048143832693199</v>
      </c>
      <c r="L799" s="4">
        <f t="shared" si="501"/>
        <v>2.1946595165028952E-2</v>
      </c>
      <c r="M799" s="4">
        <f t="shared" si="502"/>
        <v>73.129063573787619</v>
      </c>
      <c r="N799">
        <f t="shared" si="503"/>
        <v>5347.8599391790713</v>
      </c>
      <c r="P799">
        <f>VLOOKUP(Lake!B799,'TRI Daily 2021-5'!S$1488:T$1851,2)</f>
        <v>79</v>
      </c>
      <c r="Q799">
        <f>VLOOKUP(Lake!B799,'TRI Daily 2021-5'!U$1488:V$1851,2)</f>
        <v>74.428571428571431</v>
      </c>
      <c r="R799">
        <f t="shared" si="488"/>
        <v>80.41357142857143</v>
      </c>
      <c r="S799">
        <f t="shared" si="489"/>
        <v>2.2908984693877423</v>
      </c>
      <c r="T799">
        <f>VLOOKUP(Lake!B799,'TRI Daily 2021-5'!W$1488:X$1851,2)</f>
        <v>73.404761904761898</v>
      </c>
      <c r="U799">
        <f t="shared" si="490"/>
        <v>79.544761904761899</v>
      </c>
      <c r="V799">
        <f t="shared" si="491"/>
        <v>0.4157179138321842</v>
      </c>
    </row>
    <row r="800" spans="1:22" x14ac:dyDescent="0.45">
      <c r="A800" s="8">
        <v>45831.708333333336</v>
      </c>
      <c r="B800" s="2">
        <f t="shared" si="504"/>
        <v>174</v>
      </c>
      <c r="C800">
        <v>87</v>
      </c>
      <c r="K800" s="4">
        <f t="shared" si="500"/>
        <v>79.048143832693199</v>
      </c>
      <c r="L800" s="4">
        <f t="shared" si="501"/>
        <v>63.232016505535199</v>
      </c>
      <c r="M800" s="4">
        <f t="shared" si="502"/>
        <v>73.129063573787619</v>
      </c>
      <c r="N800">
        <f t="shared" si="503"/>
        <v>5347.8599391790713</v>
      </c>
      <c r="P800">
        <f>VLOOKUP(Lake!B800,'TRI Daily 2021-5'!S$1488:T$1851,2)</f>
        <v>79</v>
      </c>
      <c r="Q800">
        <f>VLOOKUP(Lake!B800,'TRI Daily 2021-5'!U$1488:V$1851,2)</f>
        <v>74.428571428571431</v>
      </c>
      <c r="R800">
        <f t="shared" si="488"/>
        <v>80.41357142857143</v>
      </c>
      <c r="S800">
        <f t="shared" si="489"/>
        <v>43.381041326530593</v>
      </c>
      <c r="T800">
        <f>VLOOKUP(Lake!B800,'TRI Daily 2021-5'!W$1488:X$1851,2)</f>
        <v>73.404761904761898</v>
      </c>
      <c r="U800">
        <f t="shared" si="490"/>
        <v>79.544761904761899</v>
      </c>
      <c r="V800">
        <f t="shared" si="491"/>
        <v>55.580575056689433</v>
      </c>
    </row>
    <row r="801" spans="1:22" x14ac:dyDescent="0.45">
      <c r="A801" s="8">
        <v>45832.291666666664</v>
      </c>
      <c r="B801" s="2">
        <f t="shared" si="504"/>
        <v>175</v>
      </c>
      <c r="C801">
        <v>80.599999999999994</v>
      </c>
      <c r="K801" s="4">
        <f t="shared" si="500"/>
        <v>79.216925236133775</v>
      </c>
      <c r="L801" s="4">
        <f t="shared" si="501"/>
        <v>1.9128958024435971</v>
      </c>
      <c r="M801" s="4">
        <f t="shared" si="502"/>
        <v>73.288369091259312</v>
      </c>
      <c r="N801">
        <f t="shared" si="503"/>
        <v>5371.1850440566532</v>
      </c>
      <c r="P801">
        <f>VLOOKUP(Lake!B801,'TRI Daily 2021-5'!S$1488:T$1851,2)</f>
        <v>81.5</v>
      </c>
      <c r="Q801">
        <f>VLOOKUP(Lake!B801,'TRI Daily 2021-5'!U$1488:V$1851,2)</f>
        <v>75.285714285714292</v>
      </c>
      <c r="R801">
        <f t="shared" si="488"/>
        <v>81.270714285714291</v>
      </c>
      <c r="S801">
        <f t="shared" si="489"/>
        <v>0.44985765306123954</v>
      </c>
      <c r="T801">
        <f>VLOOKUP(Lake!B801,'TRI Daily 2021-5'!W$1488:X$1851,2)</f>
        <v>74.11904761904762</v>
      </c>
      <c r="U801">
        <f t="shared" si="490"/>
        <v>80.259047619047621</v>
      </c>
      <c r="V801">
        <f t="shared" si="491"/>
        <v>0.11624852607709232</v>
      </c>
    </row>
    <row r="802" spans="1:22" x14ac:dyDescent="0.45">
      <c r="A802" s="8">
        <v>45832.625</v>
      </c>
      <c r="B802" s="2">
        <f t="shared" si="504"/>
        <v>175</v>
      </c>
      <c r="C802">
        <v>89.4</v>
      </c>
      <c r="K802" s="4">
        <f t="shared" si="500"/>
        <v>79.216925236133775</v>
      </c>
      <c r="L802" s="4">
        <f t="shared" si="501"/>
        <v>103.69501164648928</v>
      </c>
      <c r="M802" s="4">
        <f t="shared" si="502"/>
        <v>73.288369091259312</v>
      </c>
      <c r="N802">
        <f t="shared" si="503"/>
        <v>5371.1850440566532</v>
      </c>
      <c r="P802">
        <f>VLOOKUP(Lake!B802,'TRI Daily 2021-5'!S$1488:T$1851,2)</f>
        <v>81.5</v>
      </c>
      <c r="Q802">
        <f>VLOOKUP(Lake!B802,'TRI Daily 2021-5'!U$1488:V$1851,2)</f>
        <v>75.285714285714292</v>
      </c>
      <c r="R802">
        <f t="shared" si="488"/>
        <v>81.270714285714291</v>
      </c>
      <c r="S802">
        <f t="shared" si="489"/>
        <v>66.085286224489792</v>
      </c>
      <c r="T802">
        <f>VLOOKUP(Lake!B802,'TRI Daily 2021-5'!W$1488:X$1851,2)</f>
        <v>74.11904761904762</v>
      </c>
      <c r="U802">
        <f t="shared" si="490"/>
        <v>80.259047619047621</v>
      </c>
      <c r="V802">
        <f t="shared" si="491"/>
        <v>83.557010430839071</v>
      </c>
    </row>
    <row r="803" spans="1:22" x14ac:dyDescent="0.45">
      <c r="A803" s="8">
        <v>45832.6875</v>
      </c>
      <c r="B803" s="2">
        <f t="shared" si="504"/>
        <v>175</v>
      </c>
      <c r="C803">
        <v>90.1</v>
      </c>
      <c r="K803" s="4">
        <f t="shared" si="500"/>
        <v>79.216925236133775</v>
      </c>
      <c r="L803" s="4">
        <f t="shared" si="501"/>
        <v>118.44131631590176</v>
      </c>
      <c r="M803" s="4">
        <f t="shared" si="502"/>
        <v>73.288369091259312</v>
      </c>
      <c r="N803">
        <f t="shared" si="503"/>
        <v>5371.1850440566532</v>
      </c>
      <c r="P803">
        <f>VLOOKUP(Lake!B803,'TRI Daily 2021-5'!S$1488:T$1851,2)</f>
        <v>81.5</v>
      </c>
      <c r="Q803">
        <f>VLOOKUP(Lake!B803,'TRI Daily 2021-5'!U$1488:V$1851,2)</f>
        <v>75.285714285714292</v>
      </c>
      <c r="R803">
        <f t="shared" si="488"/>
        <v>81.270714285714291</v>
      </c>
      <c r="S803">
        <f t="shared" si="489"/>
        <v>77.956286224489602</v>
      </c>
      <c r="T803">
        <f>VLOOKUP(Lake!B803,'TRI Daily 2021-5'!W$1488:X$1851,2)</f>
        <v>74.11904761904762</v>
      </c>
      <c r="U803">
        <f t="shared" si="490"/>
        <v>80.259047619047621</v>
      </c>
      <c r="V803">
        <f t="shared" si="491"/>
        <v>96.84434376417218</v>
      </c>
    </row>
    <row r="804" spans="1:22" x14ac:dyDescent="0.45">
      <c r="A804" s="8">
        <v>45833.3125</v>
      </c>
      <c r="B804" s="2">
        <f t="shared" si="504"/>
        <v>176</v>
      </c>
      <c r="C804">
        <v>81.5</v>
      </c>
      <c r="K804" s="4">
        <f t="shared" si="500"/>
        <v>79.381138271902387</v>
      </c>
      <c r="L804" s="4">
        <f t="shared" si="501"/>
        <v>4.4895750227968039</v>
      </c>
      <c r="M804" s="4">
        <f t="shared" si="502"/>
        <v>73.444003667606367</v>
      </c>
      <c r="N804">
        <f t="shared" si="503"/>
        <v>5394.0216747273771</v>
      </c>
      <c r="P804">
        <f>VLOOKUP(Lake!B804,'TRI Daily 2021-5'!S$1488:T$1851,2)</f>
        <v>80.5</v>
      </c>
      <c r="Q804">
        <f>VLOOKUP(Lake!B804,'TRI Daily 2021-5'!U$1488:V$1851,2)</f>
        <v>76.107142857142861</v>
      </c>
      <c r="R804">
        <f t="shared" si="488"/>
        <v>82.092142857142861</v>
      </c>
      <c r="S804">
        <f t="shared" si="489"/>
        <v>0.35063316326531024</v>
      </c>
      <c r="T804">
        <f>VLOOKUP(Lake!B804,'TRI Daily 2021-5'!W$1488:X$1851,2)</f>
        <v>74.61904761904762</v>
      </c>
      <c r="U804">
        <f t="shared" si="490"/>
        <v>80.759047619047621</v>
      </c>
      <c r="V804">
        <f t="shared" si="491"/>
        <v>0.54901043083899947</v>
      </c>
    </row>
    <row r="805" spans="1:22" x14ac:dyDescent="0.45">
      <c r="A805" s="8">
        <v>45833.729166666664</v>
      </c>
      <c r="B805" s="2">
        <f t="shared" si="504"/>
        <v>176</v>
      </c>
      <c r="C805">
        <v>88.8</v>
      </c>
      <c r="K805" s="4">
        <f t="shared" si="500"/>
        <v>79.381138271902387</v>
      </c>
      <c r="L805" s="4">
        <f t="shared" si="501"/>
        <v>88.714956253021896</v>
      </c>
      <c r="M805" s="4">
        <f t="shared" si="502"/>
        <v>73.444003667606367</v>
      </c>
      <c r="N805">
        <f t="shared" si="503"/>
        <v>5394.0216747273771</v>
      </c>
      <c r="P805">
        <f>VLOOKUP(Lake!B805,'TRI Daily 2021-5'!S$1488:T$1851,2)</f>
        <v>80.5</v>
      </c>
      <c r="Q805">
        <f>VLOOKUP(Lake!B805,'TRI Daily 2021-5'!U$1488:V$1851,2)</f>
        <v>76.107142857142861</v>
      </c>
      <c r="R805">
        <f t="shared" si="488"/>
        <v>82.092142857142861</v>
      </c>
      <c r="S805">
        <f t="shared" si="489"/>
        <v>44.995347448979508</v>
      </c>
      <c r="T805">
        <f>VLOOKUP(Lake!B805,'TRI Daily 2021-5'!W$1488:X$1851,2)</f>
        <v>74.61904761904762</v>
      </c>
      <c r="U805">
        <f t="shared" si="490"/>
        <v>80.759047619047621</v>
      </c>
      <c r="V805">
        <f t="shared" si="491"/>
        <v>64.656915192743682</v>
      </c>
    </row>
    <row r="806" spans="1:22" x14ac:dyDescent="0.45">
      <c r="A806" s="8">
        <v>45834.333333333336</v>
      </c>
      <c r="B806" s="2">
        <f t="shared" si="504"/>
        <v>177</v>
      </c>
      <c r="C806">
        <v>82</v>
      </c>
      <c r="K806" s="4">
        <f t="shared" si="500"/>
        <v>79.540734280132526</v>
      </c>
      <c r="L806" s="4">
        <f t="shared" si="501"/>
        <v>6.0479878809152865</v>
      </c>
      <c r="M806" s="4">
        <f t="shared" si="502"/>
        <v>73.595921184944942</v>
      </c>
      <c r="N806">
        <f t="shared" si="503"/>
        <v>5416.3596150606281</v>
      </c>
      <c r="P806">
        <f>VLOOKUP(Lake!B806,'TRI Daily 2021-5'!S$1488:T$1851,2)</f>
        <v>78</v>
      </c>
      <c r="Q806">
        <f>VLOOKUP(Lake!B806,'TRI Daily 2021-5'!U$1488:V$1851,2)</f>
        <v>76.535714285714292</v>
      </c>
      <c r="R806">
        <f t="shared" si="488"/>
        <v>82.520714285714291</v>
      </c>
      <c r="S806">
        <f t="shared" si="489"/>
        <v>0.27114336734694455</v>
      </c>
      <c r="T806">
        <f>VLOOKUP(Lake!B806,'TRI Daily 2021-5'!W$1488:X$1851,2)</f>
        <v>74.80952380952381</v>
      </c>
      <c r="U806">
        <f t="shared" si="490"/>
        <v>80.949523809523811</v>
      </c>
      <c r="V806">
        <f t="shared" si="491"/>
        <v>1.103500226757367</v>
      </c>
    </row>
    <row r="807" spans="1:22" x14ac:dyDescent="0.45">
      <c r="A807" s="8">
        <v>45834.583333333336</v>
      </c>
      <c r="B807" s="2">
        <f t="shared" si="504"/>
        <v>177</v>
      </c>
      <c r="C807">
        <v>82.2</v>
      </c>
      <c r="K807" s="4">
        <f t="shared" si="500"/>
        <v>79.540734280132526</v>
      </c>
      <c r="L807" s="4">
        <f t="shared" si="501"/>
        <v>7.0716941688622912</v>
      </c>
      <c r="M807" s="4">
        <f t="shared" si="502"/>
        <v>73.595921184944942</v>
      </c>
      <c r="N807">
        <f t="shared" si="503"/>
        <v>5416.3596150606281</v>
      </c>
      <c r="P807">
        <f>VLOOKUP(Lake!B807,'TRI Daily 2021-5'!S$1488:T$1851,2)</f>
        <v>78</v>
      </c>
      <c r="Q807">
        <f>VLOOKUP(Lake!B807,'TRI Daily 2021-5'!U$1488:V$1851,2)</f>
        <v>76.535714285714292</v>
      </c>
      <c r="R807">
        <f t="shared" si="488"/>
        <v>82.520714285714291</v>
      </c>
      <c r="S807">
        <f t="shared" si="489"/>
        <v>0.10285765306122621</v>
      </c>
      <c r="T807">
        <f>VLOOKUP(Lake!B807,'TRI Daily 2021-5'!W$1488:X$1851,2)</f>
        <v>74.80952380952381</v>
      </c>
      <c r="U807">
        <f t="shared" si="490"/>
        <v>80.949523809523811</v>
      </c>
      <c r="V807">
        <f t="shared" si="491"/>
        <v>1.5636907029478497</v>
      </c>
    </row>
    <row r="808" spans="1:22" x14ac:dyDescent="0.45">
      <c r="A808" s="8">
        <v>45835.3125</v>
      </c>
      <c r="B808" s="2">
        <f t="shared" si="504"/>
        <v>178</v>
      </c>
      <c r="C808">
        <v>78.599999999999994</v>
      </c>
      <c r="K808" s="4">
        <f t="shared" si="500"/>
        <v>79.695665969082597</v>
      </c>
      <c r="L808" s="4">
        <f t="shared" si="501"/>
        <v>1.2004839158057194</v>
      </c>
      <c r="M808" s="4">
        <f t="shared" si="502"/>
        <v>73.744076626835991</v>
      </c>
      <c r="N808">
        <f t="shared" si="503"/>
        <v>5438.1888375446579</v>
      </c>
      <c r="P808">
        <f>VLOOKUP(Lake!B808,'TRI Daily 2021-5'!S$1488:T$1851,2)</f>
        <v>77.5</v>
      </c>
      <c r="Q808">
        <f>VLOOKUP(Lake!B808,'TRI Daily 2021-5'!U$1488:V$1851,2)</f>
        <v>76.678571428571431</v>
      </c>
      <c r="R808">
        <f t="shared" ref="R808:R871" si="505">Q808+$R$289</f>
        <v>82.66357142857143</v>
      </c>
      <c r="S808">
        <f t="shared" ref="S808:S871" si="506">(R808-C808)^2</f>
        <v>16.512612755102097</v>
      </c>
      <c r="T808">
        <f>VLOOKUP(Lake!B808,'TRI Daily 2021-5'!W$1488:X$1851,2)</f>
        <v>75.023809523809518</v>
      </c>
      <c r="U808">
        <f t="shared" ref="U808:U871" si="507">T808+$V$289</f>
        <v>81.163809523809519</v>
      </c>
      <c r="V808">
        <f t="shared" ref="V808:V871" si="508">(U808-C808)^2</f>
        <v>6.5731192743764213</v>
      </c>
    </row>
    <row r="809" spans="1:22" x14ac:dyDescent="0.45">
      <c r="A809" s="8">
        <v>45835.791666666664</v>
      </c>
      <c r="B809" s="2">
        <f t="shared" si="504"/>
        <v>178</v>
      </c>
      <c r="C809">
        <v>86</v>
      </c>
      <c r="K809" s="4">
        <f t="shared" si="500"/>
        <v>79.695665969082597</v>
      </c>
      <c r="L809" s="4">
        <f t="shared" si="501"/>
        <v>39.744627573383269</v>
      </c>
      <c r="M809" s="4">
        <f t="shared" si="502"/>
        <v>73.744076626835991</v>
      </c>
      <c r="N809">
        <f t="shared" si="503"/>
        <v>5438.1888375446579</v>
      </c>
      <c r="P809">
        <f>VLOOKUP(Lake!B809,'TRI Daily 2021-5'!S$1488:T$1851,2)</f>
        <v>77.5</v>
      </c>
      <c r="Q809">
        <f>VLOOKUP(Lake!B809,'TRI Daily 2021-5'!U$1488:V$1851,2)</f>
        <v>76.678571428571431</v>
      </c>
      <c r="R809">
        <f t="shared" si="505"/>
        <v>82.66357142857143</v>
      </c>
      <c r="S809">
        <f t="shared" si="506"/>
        <v>11.131755612244888</v>
      </c>
      <c r="T809">
        <f>VLOOKUP(Lake!B809,'TRI Daily 2021-5'!W$1488:X$1851,2)</f>
        <v>75.023809523809518</v>
      </c>
      <c r="U809">
        <f t="shared" si="507"/>
        <v>81.163809523809519</v>
      </c>
      <c r="V809">
        <f t="shared" si="508"/>
        <v>23.388738321995511</v>
      </c>
    </row>
    <row r="810" spans="1:22" x14ac:dyDescent="0.45">
      <c r="A810" s="8">
        <v>45836.3125</v>
      </c>
      <c r="B810" s="2">
        <f t="shared" si="504"/>
        <v>179</v>
      </c>
      <c r="C810">
        <v>80.2</v>
      </c>
      <c r="K810" s="4">
        <f t="shared" si="500"/>
        <v>79.845887429149457</v>
      </c>
      <c r="L810" s="4">
        <f t="shared" si="501"/>
        <v>0.12539571283438306</v>
      </c>
      <c r="M810" s="4">
        <f t="shared" si="502"/>
        <v>73.888426091624623</v>
      </c>
      <c r="N810">
        <f t="shared" si="503"/>
        <v>5459.4995102974744</v>
      </c>
      <c r="P810">
        <f>VLOOKUP(Lake!B810,'TRI Daily 2021-5'!S$1488:T$1851,2)</f>
        <v>76.5</v>
      </c>
      <c r="Q810">
        <f>VLOOKUP(Lake!B810,'TRI Daily 2021-5'!U$1488:V$1851,2)</f>
        <v>76.714285714285708</v>
      </c>
      <c r="R810">
        <f t="shared" si="505"/>
        <v>82.699285714285708</v>
      </c>
      <c r="S810">
        <f t="shared" si="506"/>
        <v>6.2464290816326056</v>
      </c>
      <c r="T810">
        <f>VLOOKUP(Lake!B810,'TRI Daily 2021-5'!W$1488:X$1851,2)</f>
        <v>75.166666666666671</v>
      </c>
      <c r="U810">
        <f t="shared" si="507"/>
        <v>81.306666666666672</v>
      </c>
      <c r="V810">
        <f t="shared" si="508"/>
        <v>1.2247111111111166</v>
      </c>
    </row>
    <row r="811" spans="1:22" x14ac:dyDescent="0.45">
      <c r="A811" s="8">
        <v>45836.75</v>
      </c>
      <c r="B811" s="2">
        <f t="shared" si="504"/>
        <v>179</v>
      </c>
      <c r="C811">
        <v>85.6</v>
      </c>
      <c r="K811" s="4">
        <f t="shared" si="500"/>
        <v>79.845887429149457</v>
      </c>
      <c r="L811" s="4">
        <f t="shared" si="501"/>
        <v>33.109811478020184</v>
      </c>
      <c r="M811" s="4">
        <f t="shared" si="502"/>
        <v>73.888426091624623</v>
      </c>
      <c r="N811">
        <f t="shared" si="503"/>
        <v>5459.4995102974744</v>
      </c>
      <c r="P811">
        <f>VLOOKUP(Lake!B811,'TRI Daily 2021-5'!S$1488:T$1851,2)</f>
        <v>76.5</v>
      </c>
      <c r="Q811">
        <f>VLOOKUP(Lake!B811,'TRI Daily 2021-5'!U$1488:V$1851,2)</f>
        <v>76.714285714285708</v>
      </c>
      <c r="R811">
        <f t="shared" si="505"/>
        <v>82.699285714285708</v>
      </c>
      <c r="S811">
        <f t="shared" si="506"/>
        <v>8.414143367346945</v>
      </c>
      <c r="T811">
        <f>VLOOKUP(Lake!B811,'TRI Daily 2021-5'!W$1488:X$1851,2)</f>
        <v>75.166666666666671</v>
      </c>
      <c r="U811">
        <f t="shared" si="507"/>
        <v>81.306666666666672</v>
      </c>
      <c r="V811">
        <f t="shared" si="508"/>
        <v>18.432711111111018</v>
      </c>
    </row>
    <row r="812" spans="1:22" x14ac:dyDescent="0.45">
      <c r="A812" s="8">
        <v>45837.625</v>
      </c>
      <c r="B812" s="2">
        <f t="shared" si="504"/>
        <v>180</v>
      </c>
      <c r="C812">
        <v>85.6</v>
      </c>
      <c r="K812" s="4">
        <f t="shared" si="500"/>
        <v>79.991354146472446</v>
      </c>
      <c r="L812" s="4">
        <f t="shared" si="501"/>
        <v>31.456908310291762</v>
      </c>
      <c r="M812" s="4">
        <f t="shared" si="502"/>
        <v>74.028926805449132</v>
      </c>
      <c r="N812">
        <f t="shared" si="503"/>
        <v>5480.2820039665448</v>
      </c>
      <c r="P812">
        <f>VLOOKUP(Lake!B812,'TRI Daily 2021-5'!S$1488:T$1851,2)</f>
        <v>78</v>
      </c>
      <c r="Q812">
        <f>VLOOKUP(Lake!B812,'TRI Daily 2021-5'!U$1488:V$1851,2)</f>
        <v>77</v>
      </c>
      <c r="R812">
        <f t="shared" si="505"/>
        <v>82.984999999999999</v>
      </c>
      <c r="S812">
        <f t="shared" si="506"/>
        <v>6.8382249999999729</v>
      </c>
      <c r="T812">
        <f>VLOOKUP(Lake!B812,'TRI Daily 2021-5'!W$1488:X$1851,2)</f>
        <v>75.404761904761898</v>
      </c>
      <c r="U812">
        <f t="shared" si="507"/>
        <v>81.544761904761899</v>
      </c>
      <c r="V812">
        <f t="shared" si="508"/>
        <v>16.4449560090703</v>
      </c>
    </row>
    <row r="813" spans="1:22" x14ac:dyDescent="0.45">
      <c r="A813" s="8">
        <v>45838.375</v>
      </c>
      <c r="B813" s="2">
        <f t="shared" si="504"/>
        <v>181</v>
      </c>
      <c r="C813">
        <v>80.900000000000006</v>
      </c>
      <c r="K813" s="4">
        <f t="shared" si="500"/>
        <v>80.13202301612381</v>
      </c>
      <c r="L813" s="4">
        <f t="shared" si="501"/>
        <v>0.58978864776357842</v>
      </c>
      <c r="M813" s="4">
        <f t="shared" si="502"/>
        <v>74.165537134915724</v>
      </c>
      <c r="N813">
        <f t="shared" si="503"/>
        <v>5500.5268985105631</v>
      </c>
      <c r="P813">
        <f>VLOOKUP(Lake!B813,'TRI Daily 2021-5'!S$1488:T$1851,2)</f>
        <v>78</v>
      </c>
      <c r="Q813">
        <f>VLOOKUP(Lake!B813,'TRI Daily 2021-5'!U$1488:V$1851,2)</f>
        <v>77.214285714285708</v>
      </c>
      <c r="R813">
        <f t="shared" si="505"/>
        <v>83.199285714285708</v>
      </c>
      <c r="S813">
        <f t="shared" si="506"/>
        <v>5.2867147959183107</v>
      </c>
      <c r="T813">
        <f>VLOOKUP(Lake!B813,'TRI Daily 2021-5'!W$1488:X$1851,2)</f>
        <v>75.80952380952381</v>
      </c>
      <c r="U813">
        <f t="shared" si="507"/>
        <v>81.949523809523811</v>
      </c>
      <c r="V813">
        <f t="shared" si="508"/>
        <v>1.1015002267573604</v>
      </c>
    </row>
    <row r="814" spans="1:22" x14ac:dyDescent="0.45">
      <c r="A814" s="8">
        <v>45839.708333333336</v>
      </c>
      <c r="B814" s="2">
        <f t="shared" si="504"/>
        <v>182</v>
      </c>
      <c r="C814">
        <v>84.9</v>
      </c>
      <c r="K814" s="4">
        <f t="shared" si="500"/>
        <v>80.267852354881555</v>
      </c>
      <c r="L814" s="4">
        <f t="shared" si="501"/>
        <v>21.456791806176412</v>
      </c>
      <c r="M814" s="4">
        <f t="shared" si="502"/>
        <v>74.298216599435506</v>
      </c>
      <c r="N814">
        <f t="shared" si="503"/>
        <v>5520.2249898566333</v>
      </c>
      <c r="P814">
        <f>VLOOKUP(Lake!B814,'TRI Daily 2021-5'!S$1488:T$1851,2)</f>
        <v>79</v>
      </c>
      <c r="Q814">
        <f>VLOOKUP(Lake!B814,'TRI Daily 2021-5'!U$1488:V$1851,2)</f>
        <v>77.321428571428569</v>
      </c>
      <c r="R814">
        <f t="shared" si="505"/>
        <v>83.306428571428569</v>
      </c>
      <c r="S814">
        <f t="shared" si="506"/>
        <v>2.5394698979592101</v>
      </c>
      <c r="T814">
        <f>VLOOKUP(Lake!B814,'TRI Daily 2021-5'!W$1488:X$1851,2)</f>
        <v>76.261904761904759</v>
      </c>
      <c r="U814">
        <f t="shared" si="507"/>
        <v>82.40190476190476</v>
      </c>
      <c r="V814">
        <f t="shared" si="508"/>
        <v>6.2404798185941432</v>
      </c>
    </row>
    <row r="815" spans="1:22" x14ac:dyDescent="0.45">
      <c r="A815" s="8">
        <v>45840.541666666664</v>
      </c>
      <c r="B815" s="2">
        <f t="shared" ref="B815:B836" si="509">_xlfn.DAYS(A815,A$4)-730-365-365-365-365-366-365-365-365-366</f>
        <v>183</v>
      </c>
      <c r="C815">
        <v>82</v>
      </c>
      <c r="K815" s="4">
        <f t="shared" si="500"/>
        <v>80.398801913581181</v>
      </c>
      <c r="L815" s="4">
        <f t="shared" si="501"/>
        <v>2.5638353119512876</v>
      </c>
      <c r="M815" s="4">
        <f t="shared" si="502"/>
        <v>74.426925883219681</v>
      </c>
      <c r="N815">
        <f t="shared" si="503"/>
        <v>5539.367296426276</v>
      </c>
      <c r="P815">
        <f>VLOOKUP(Lake!B815,'TRI Daily 2021-5'!S$1488:T$1851,2)</f>
        <v>75.5</v>
      </c>
      <c r="Q815">
        <f>VLOOKUP(Lake!B815,'TRI Daily 2021-5'!U$1488:V$1851,2)</f>
        <v>77.357142857142861</v>
      </c>
      <c r="R815">
        <f t="shared" si="505"/>
        <v>83.342142857142861</v>
      </c>
      <c r="S815">
        <f t="shared" si="506"/>
        <v>1.8013474489796013</v>
      </c>
      <c r="T815">
        <f>VLOOKUP(Lake!B815,'TRI Daily 2021-5'!W$1488:X$1851,2)</f>
        <v>76.571428571428569</v>
      </c>
      <c r="U815">
        <f t="shared" si="507"/>
        <v>82.71142857142857</v>
      </c>
      <c r="V815">
        <f t="shared" si="508"/>
        <v>0.50613061224489586</v>
      </c>
    </row>
    <row r="816" spans="1:22" x14ac:dyDescent="0.45">
      <c r="A816" s="8">
        <v>45840.708333333336</v>
      </c>
      <c r="B816" s="2">
        <f t="shared" si="509"/>
        <v>183</v>
      </c>
      <c r="C816">
        <v>83.4</v>
      </c>
      <c r="K816" s="4">
        <f t="shared" si="500"/>
        <v>80.398801913581181</v>
      </c>
      <c r="L816" s="4">
        <f t="shared" si="501"/>
        <v>9.0071899539240139</v>
      </c>
      <c r="M816" s="4">
        <f t="shared" si="502"/>
        <v>74.426925883219681</v>
      </c>
      <c r="N816">
        <f t="shared" si="503"/>
        <v>5539.367296426276</v>
      </c>
      <c r="P816">
        <f>VLOOKUP(Lake!B816,'TRI Daily 2021-5'!S$1488:T$1851,2)</f>
        <v>75.5</v>
      </c>
      <c r="Q816">
        <f>VLOOKUP(Lake!B816,'TRI Daily 2021-5'!U$1488:V$1851,2)</f>
        <v>77.357142857142861</v>
      </c>
      <c r="R816">
        <f t="shared" si="505"/>
        <v>83.342142857142861</v>
      </c>
      <c r="S816">
        <f t="shared" si="506"/>
        <v>3.3474489795920904E-3</v>
      </c>
      <c r="T816">
        <f>VLOOKUP(Lake!B816,'TRI Daily 2021-5'!W$1488:X$1851,2)</f>
        <v>76.571428571428569</v>
      </c>
      <c r="U816">
        <f t="shared" si="507"/>
        <v>82.71142857142857</v>
      </c>
      <c r="V816">
        <f t="shared" si="508"/>
        <v>0.47413061224490782</v>
      </c>
    </row>
    <row r="817" spans="1:22" x14ac:dyDescent="0.45">
      <c r="A817" s="8">
        <v>45841.375</v>
      </c>
      <c r="B817" s="2">
        <f t="shared" si="509"/>
        <v>184</v>
      </c>
      <c r="C817">
        <v>79.3</v>
      </c>
      <c r="K817" s="4">
        <f t="shared" si="500"/>
        <v>80.524832889042344</v>
      </c>
      <c r="L817" s="4">
        <f t="shared" si="501"/>
        <v>1.5002156060798213</v>
      </c>
      <c r="M817" s="4">
        <f t="shared" si="502"/>
        <v>74.551626846929693</v>
      </c>
      <c r="N817">
        <f t="shared" si="503"/>
        <v>5557.9450655238479</v>
      </c>
      <c r="P817">
        <f>VLOOKUP(Lake!B817,'TRI Daily 2021-5'!S$1488:T$1851,2)</f>
        <v>74</v>
      </c>
      <c r="Q817">
        <f>VLOOKUP(Lake!B817,'TRI Daily 2021-5'!U$1488:V$1851,2)</f>
        <v>77.357142857142861</v>
      </c>
      <c r="R817">
        <f t="shared" si="505"/>
        <v>83.342142857142861</v>
      </c>
      <c r="S817">
        <f t="shared" si="506"/>
        <v>16.338918877551073</v>
      </c>
      <c r="T817">
        <f>VLOOKUP(Lake!B817,'TRI Daily 2021-5'!W$1488:X$1851,2)</f>
        <v>76.666666666666671</v>
      </c>
      <c r="U817">
        <f t="shared" si="507"/>
        <v>82.806666666666672</v>
      </c>
      <c r="V817">
        <f t="shared" si="508"/>
        <v>12.296711111111168</v>
      </c>
    </row>
    <row r="818" spans="1:22" x14ac:dyDescent="0.45">
      <c r="A818" s="8">
        <v>45841.666666666664</v>
      </c>
      <c r="B818" s="2">
        <f t="shared" si="509"/>
        <v>184</v>
      </c>
      <c r="C818">
        <v>83.2</v>
      </c>
      <c r="K818" s="4">
        <f t="shared" si="500"/>
        <v>80.524832889042344</v>
      </c>
      <c r="L818" s="4">
        <f t="shared" si="501"/>
        <v>7.1565190715495488</v>
      </c>
      <c r="M818" s="4">
        <f t="shared" si="502"/>
        <v>74.551626846929693</v>
      </c>
      <c r="N818">
        <f t="shared" si="503"/>
        <v>5557.9450655238479</v>
      </c>
      <c r="P818">
        <f>VLOOKUP(Lake!B818,'TRI Daily 2021-5'!S$1488:T$1851,2)</f>
        <v>74</v>
      </c>
      <c r="Q818">
        <f>VLOOKUP(Lake!B818,'TRI Daily 2021-5'!U$1488:V$1851,2)</f>
        <v>77.357142857142861</v>
      </c>
      <c r="R818">
        <f t="shared" si="505"/>
        <v>83.342142857142861</v>
      </c>
      <c r="S818">
        <f t="shared" si="506"/>
        <v>2.020459183673488E-2</v>
      </c>
      <c r="T818">
        <f>VLOOKUP(Lake!B818,'TRI Daily 2021-5'!W$1488:X$1851,2)</f>
        <v>76.666666666666671</v>
      </c>
      <c r="U818">
        <f t="shared" si="507"/>
        <v>82.806666666666672</v>
      </c>
      <c r="V818">
        <f t="shared" si="508"/>
        <v>0.15471111111110916</v>
      </c>
    </row>
    <row r="819" spans="1:22" x14ac:dyDescent="0.45">
      <c r="A819" s="8">
        <v>45842.375</v>
      </c>
      <c r="B819" s="2">
        <f t="shared" si="509"/>
        <v>185</v>
      </c>
      <c r="C819">
        <v>78.2</v>
      </c>
      <c r="K819" s="4">
        <f t="shared" si="500"/>
        <v>80.645907935567024</v>
      </c>
      <c r="L819" s="4">
        <f t="shared" si="501"/>
        <v>5.9824656292697274</v>
      </c>
      <c r="M819" s="4">
        <f t="shared" si="502"/>
        <v>74.67228253897872</v>
      </c>
      <c r="N819">
        <f t="shared" si="503"/>
        <v>5575.9497795810667</v>
      </c>
      <c r="P819">
        <f>VLOOKUP(Lake!B819,'TRI Daily 2021-5'!S$1488:T$1851,2)</f>
        <v>75</v>
      </c>
      <c r="Q819">
        <f>VLOOKUP(Lake!B819,'TRI Daily 2021-5'!U$1488:V$1851,2)</f>
        <v>77.464285714285708</v>
      </c>
      <c r="R819">
        <f t="shared" si="505"/>
        <v>83.449285714285708</v>
      </c>
      <c r="S819">
        <f t="shared" si="506"/>
        <v>27.555000510203982</v>
      </c>
      <c r="T819">
        <f>VLOOKUP(Lake!B819,'TRI Daily 2021-5'!W$1488:X$1851,2)</f>
        <v>76.642857142857139</v>
      </c>
      <c r="U819">
        <f t="shared" si="507"/>
        <v>82.782857142857139</v>
      </c>
      <c r="V819">
        <f t="shared" si="508"/>
        <v>21.002579591836678</v>
      </c>
    </row>
    <row r="820" spans="1:22" x14ac:dyDescent="0.45">
      <c r="A820" s="8">
        <v>45843.416666666664</v>
      </c>
      <c r="B820" s="2">
        <f t="shared" si="509"/>
        <v>186</v>
      </c>
      <c r="C820">
        <v>79.099999999999994</v>
      </c>
      <c r="K820" s="4">
        <f t="shared" si="500"/>
        <v>80.761991176005921</v>
      </c>
      <c r="L820" s="4">
        <f t="shared" si="501"/>
        <v>2.7622146691215632</v>
      </c>
      <c r="M820" s="4">
        <f t="shared" si="502"/>
        <v>74.788857206481239</v>
      </c>
      <c r="N820">
        <f t="shared" si="503"/>
        <v>5593.3731622514406</v>
      </c>
      <c r="P820">
        <f>VLOOKUP(Lake!B820,'TRI Daily 2021-5'!S$1488:T$1851,2)</f>
        <v>75.5</v>
      </c>
      <c r="Q820">
        <f>VLOOKUP(Lake!B820,'TRI Daily 2021-5'!U$1488:V$1851,2)</f>
        <v>77.535714285714292</v>
      </c>
      <c r="R820">
        <f t="shared" si="505"/>
        <v>83.520714285714291</v>
      </c>
      <c r="S820">
        <f t="shared" si="506"/>
        <v>19.542714795918467</v>
      </c>
      <c r="T820">
        <f>VLOOKUP(Lake!B820,'TRI Daily 2021-5'!W$1488:X$1851,2)</f>
        <v>76.61904761904762</v>
      </c>
      <c r="U820">
        <f t="shared" si="507"/>
        <v>82.759047619047621</v>
      </c>
      <c r="V820">
        <f t="shared" si="508"/>
        <v>13.388629478458105</v>
      </c>
    </row>
    <row r="821" spans="1:22" x14ac:dyDescent="0.45">
      <c r="A821" s="8">
        <v>45843.729166666664</v>
      </c>
      <c r="B821" s="2">
        <f t="shared" si="509"/>
        <v>186</v>
      </c>
      <c r="C821">
        <v>84.3</v>
      </c>
      <c r="K821" s="4">
        <f t="shared" si="500"/>
        <v>80.761991176005921</v>
      </c>
      <c r="L821" s="4">
        <f t="shared" si="501"/>
        <v>12.517506438659945</v>
      </c>
      <c r="M821" s="4">
        <f t="shared" si="502"/>
        <v>74.788857206481239</v>
      </c>
      <c r="N821">
        <f t="shared" si="503"/>
        <v>5593.3731622514406</v>
      </c>
      <c r="P821">
        <f>VLOOKUP(Lake!B821,'TRI Daily 2021-5'!S$1488:T$1851,2)</f>
        <v>75.5</v>
      </c>
      <c r="Q821">
        <f>VLOOKUP(Lake!B821,'TRI Daily 2021-5'!U$1488:V$1851,2)</f>
        <v>77.535714285714292</v>
      </c>
      <c r="R821">
        <f t="shared" si="505"/>
        <v>83.520714285714291</v>
      </c>
      <c r="S821">
        <f t="shared" si="506"/>
        <v>0.60728622448978287</v>
      </c>
      <c r="T821">
        <f>VLOOKUP(Lake!B821,'TRI Daily 2021-5'!W$1488:X$1851,2)</f>
        <v>76.61904761904762</v>
      </c>
      <c r="U821">
        <f t="shared" si="507"/>
        <v>82.759047619047621</v>
      </c>
      <c r="V821">
        <f t="shared" si="508"/>
        <v>2.3745342403627969</v>
      </c>
    </row>
    <row r="822" spans="1:22" x14ac:dyDescent="0.45">
      <c r="A822" s="8">
        <v>45843.770833333336</v>
      </c>
      <c r="B822" s="2">
        <f t="shared" si="509"/>
        <v>186</v>
      </c>
      <c r="C822">
        <v>83.8</v>
      </c>
      <c r="K822" s="4">
        <f t="shared" ref="K822:K853" si="510">IF(B822&gt;0,$Q$3+$Q$4*SIN((B822-$Q$5)/365*2*PI()),0)</f>
        <v>80.761991176005921</v>
      </c>
      <c r="L822" s="4">
        <f t="shared" ref="L822:L853" si="511">(C822-K822)^2</f>
        <v>9.2294976146658687</v>
      </c>
      <c r="M822" s="4">
        <f t="shared" ref="M822:M853" si="512">$AJ$3+$AJ$4*SIN((B822-$AJ$5)/365*2*PI())</f>
        <v>74.788857206481239</v>
      </c>
      <c r="N822">
        <f t="shared" ref="N822:N853" si="513">IF(B822&gt;0,(D822-M822)^2,0)</f>
        <v>5593.3731622514406</v>
      </c>
      <c r="P822">
        <f>VLOOKUP(Lake!B822,'TRI Daily 2021-5'!S$1488:T$1851,2)</f>
        <v>75.5</v>
      </c>
      <c r="Q822">
        <f>VLOOKUP(Lake!B822,'TRI Daily 2021-5'!U$1488:V$1851,2)</f>
        <v>77.535714285714292</v>
      </c>
      <c r="R822">
        <f t="shared" si="505"/>
        <v>83.520714285714291</v>
      </c>
      <c r="S822">
        <f t="shared" si="506"/>
        <v>7.8000510204076959E-2</v>
      </c>
      <c r="T822">
        <f>VLOOKUP(Lake!B822,'TRI Daily 2021-5'!W$1488:X$1851,2)</f>
        <v>76.61904761904762</v>
      </c>
      <c r="U822">
        <f t="shared" si="507"/>
        <v>82.759047619047621</v>
      </c>
      <c r="V822">
        <f t="shared" si="508"/>
        <v>1.083581859410421</v>
      </c>
    </row>
    <row r="823" spans="1:22" x14ac:dyDescent="0.45">
      <c r="A823" s="8">
        <v>45844.729166666664</v>
      </c>
      <c r="B823" s="2">
        <f t="shared" si="509"/>
        <v>187</v>
      </c>
      <c r="C823">
        <v>83.6</v>
      </c>
      <c r="K823" s="4">
        <f t="shared" si="510"/>
        <v>80.873048212389619</v>
      </c>
      <c r="L823" s="4">
        <f t="shared" si="511"/>
        <v>7.436266051951419</v>
      </c>
      <c r="M823" s="4">
        <f t="shared" si="512"/>
        <v>74.901316305847402</v>
      </c>
      <c r="N823">
        <f t="shared" si="513"/>
        <v>5610.2071843486019</v>
      </c>
      <c r="P823">
        <f>VLOOKUP(Lake!B823,'TRI Daily 2021-5'!S$1488:T$1851,2)</f>
        <v>76</v>
      </c>
      <c r="Q823">
        <f>VLOOKUP(Lake!B823,'TRI Daily 2021-5'!U$1488:V$1851,2)</f>
        <v>77.428571428571431</v>
      </c>
      <c r="R823">
        <f t="shared" si="505"/>
        <v>83.41357142857143</v>
      </c>
      <c r="S823">
        <f t="shared" si="506"/>
        <v>3.4755612244895297E-2</v>
      </c>
      <c r="T823">
        <f>VLOOKUP(Lake!B823,'TRI Daily 2021-5'!W$1488:X$1851,2)</f>
        <v>76.714285714285708</v>
      </c>
      <c r="U823">
        <f t="shared" si="507"/>
        <v>82.854285714285709</v>
      </c>
      <c r="V823">
        <f t="shared" si="508"/>
        <v>0.55608979591836716</v>
      </c>
    </row>
    <row r="824" spans="1:22" x14ac:dyDescent="0.45">
      <c r="A824" s="8">
        <v>45845.291666666664</v>
      </c>
      <c r="B824" s="2">
        <f t="shared" si="509"/>
        <v>188</v>
      </c>
      <c r="C824">
        <v>80.900000000000006</v>
      </c>
      <c r="K824" s="4">
        <f t="shared" si="510"/>
        <v>80.979046136121426</v>
      </c>
      <c r="L824" s="4">
        <f t="shared" si="511"/>
        <v>6.2482916357260382E-3</v>
      </c>
      <c r="M824" s="4">
        <f t="shared" si="512"/>
        <v>75.009626513018972</v>
      </c>
      <c r="N824">
        <f t="shared" si="513"/>
        <v>5626.4440696225984</v>
      </c>
      <c r="P824">
        <f>VLOOKUP(Lake!B824,'TRI Daily 2021-5'!S$1488:T$1851,2)</f>
        <v>77.5</v>
      </c>
      <c r="Q824">
        <f>VLOOKUP(Lake!B824,'TRI Daily 2021-5'!U$1488:V$1851,2)</f>
        <v>77.321428571428569</v>
      </c>
      <c r="R824">
        <f t="shared" si="505"/>
        <v>83.306428571428569</v>
      </c>
      <c r="S824">
        <f t="shared" si="506"/>
        <v>5.7908984693877148</v>
      </c>
      <c r="T824">
        <f>VLOOKUP(Lake!B824,'TRI Daily 2021-5'!W$1488:X$1851,2)</f>
        <v>76.833333333333329</v>
      </c>
      <c r="U824">
        <f t="shared" si="507"/>
        <v>82.973333333333329</v>
      </c>
      <c r="V824">
        <f t="shared" si="508"/>
        <v>4.2987111111110705</v>
      </c>
    </row>
    <row r="825" spans="1:22" x14ac:dyDescent="0.45">
      <c r="A825" s="8">
        <v>45845.75</v>
      </c>
      <c r="B825" s="2">
        <f t="shared" si="509"/>
        <v>188</v>
      </c>
      <c r="C825">
        <v>84.9</v>
      </c>
      <c r="K825" s="4">
        <f t="shared" si="510"/>
        <v>80.979046136121426</v>
      </c>
      <c r="L825" s="4">
        <f t="shared" si="511"/>
        <v>15.373879202664368</v>
      </c>
      <c r="M825" s="4">
        <f t="shared" si="512"/>
        <v>75.009626513018972</v>
      </c>
      <c r="N825">
        <f t="shared" si="513"/>
        <v>5626.4440696225984</v>
      </c>
      <c r="P825">
        <f>VLOOKUP(Lake!B825,'TRI Daily 2021-5'!S$1488:T$1851,2)</f>
        <v>77.5</v>
      </c>
      <c r="Q825">
        <f>VLOOKUP(Lake!B825,'TRI Daily 2021-5'!U$1488:V$1851,2)</f>
        <v>77.321428571428569</v>
      </c>
      <c r="R825">
        <f t="shared" si="505"/>
        <v>83.306428571428569</v>
      </c>
      <c r="S825">
        <f t="shared" si="506"/>
        <v>2.5394698979592101</v>
      </c>
      <c r="T825">
        <f>VLOOKUP(Lake!B825,'TRI Daily 2021-5'!W$1488:X$1851,2)</f>
        <v>76.833333333333329</v>
      </c>
      <c r="U825">
        <f t="shared" si="507"/>
        <v>82.973333333333329</v>
      </c>
      <c r="V825">
        <f t="shared" si="508"/>
        <v>3.7120444444444822</v>
      </c>
    </row>
    <row r="826" spans="1:22" x14ac:dyDescent="0.45">
      <c r="A826" s="8">
        <v>45846.729166666664</v>
      </c>
      <c r="B826" s="2">
        <f t="shared" si="509"/>
        <v>189</v>
      </c>
      <c r="C826">
        <v>86.5</v>
      </c>
      <c r="K826" s="4">
        <f t="shared" si="510"/>
        <v>81.079953537728926</v>
      </c>
      <c r="L826" s="4">
        <f t="shared" si="511"/>
        <v>29.376903653177184</v>
      </c>
      <c r="M826" s="4">
        <f t="shared" si="512"/>
        <v>75.113755733344064</v>
      </c>
      <c r="N826">
        <f t="shared" si="513"/>
        <v>5642.0763003684779</v>
      </c>
      <c r="P826">
        <f>VLOOKUP(Lake!B826,'TRI Daily 2021-5'!S$1488:T$1851,2)</f>
        <v>79</v>
      </c>
      <c r="Q826">
        <f>VLOOKUP(Lake!B826,'TRI Daily 2021-5'!U$1488:V$1851,2)</f>
        <v>77.142857142857139</v>
      </c>
      <c r="R826">
        <f t="shared" si="505"/>
        <v>83.127857142857138</v>
      </c>
      <c r="S826">
        <f t="shared" si="506"/>
        <v>11.371347448979623</v>
      </c>
      <c r="T826">
        <f>VLOOKUP(Lake!B826,'TRI Daily 2021-5'!W$1488:X$1851,2)</f>
        <v>76.904761904761898</v>
      </c>
      <c r="U826">
        <f t="shared" si="507"/>
        <v>83.044761904761899</v>
      </c>
      <c r="V826">
        <f t="shared" si="508"/>
        <v>11.938670294784623</v>
      </c>
    </row>
    <row r="827" spans="1:22" x14ac:dyDescent="0.45">
      <c r="A827" s="8">
        <v>45850.666666666664</v>
      </c>
      <c r="B827" s="2">
        <f t="shared" si="509"/>
        <v>193</v>
      </c>
      <c r="C827">
        <v>85.2</v>
      </c>
      <c r="K827" s="4">
        <f t="shared" si="510"/>
        <v>81.432102711489222</v>
      </c>
      <c r="L827" s="4">
        <f t="shared" si="511"/>
        <v>14.197049976766897</v>
      </c>
      <c r="M827" s="4">
        <f t="shared" si="512"/>
        <v>75.487864404639836</v>
      </c>
      <c r="N827">
        <f t="shared" si="513"/>
        <v>5698.4176723732899</v>
      </c>
      <c r="P827">
        <f>VLOOKUP(Lake!B827,'TRI Daily 2021-5'!S$1488:T$1851,2)</f>
        <v>78</v>
      </c>
      <c r="Q827">
        <f>VLOOKUP(Lake!B827,'TRI Daily 2021-5'!U$1488:V$1851,2)</f>
        <v>77.071428571428569</v>
      </c>
      <c r="R827">
        <f t="shared" si="505"/>
        <v>83.056428571428569</v>
      </c>
      <c r="S827">
        <f t="shared" si="506"/>
        <v>4.5948984693877781</v>
      </c>
      <c r="T827">
        <f>VLOOKUP(Lake!B827,'TRI Daily 2021-5'!W$1488:X$1851,2)</f>
        <v>77.595238095238102</v>
      </c>
      <c r="U827">
        <f t="shared" si="507"/>
        <v>83.735238095238103</v>
      </c>
      <c r="V827">
        <f t="shared" si="508"/>
        <v>2.1455274376417104</v>
      </c>
    </row>
    <row r="828" spans="1:22" x14ac:dyDescent="0.45">
      <c r="A828" s="8">
        <v>45851.666666666664</v>
      </c>
      <c r="B828" s="2">
        <f t="shared" si="509"/>
        <v>194</v>
      </c>
      <c r="C828">
        <v>85.4</v>
      </c>
      <c r="K828" s="4">
        <f t="shared" si="510"/>
        <v>81.50713945614595</v>
      </c>
      <c r="L828" s="4">
        <f t="shared" si="511"/>
        <v>15.154363213895694</v>
      </c>
      <c r="M828" s="4">
        <f t="shared" si="512"/>
        <v>75.570650945264333</v>
      </c>
      <c r="N828">
        <f t="shared" si="513"/>
        <v>5710.9232842909814</v>
      </c>
      <c r="P828">
        <f>VLOOKUP(Lake!B828,'TRI Daily 2021-5'!S$1488:T$1851,2)</f>
        <v>76.5</v>
      </c>
      <c r="Q828">
        <f>VLOOKUP(Lake!B828,'TRI Daily 2021-5'!U$1488:V$1851,2)</f>
        <v>76.964285714285708</v>
      </c>
      <c r="R828">
        <f t="shared" si="505"/>
        <v>82.949285714285708</v>
      </c>
      <c r="S828">
        <f t="shared" si="506"/>
        <v>6.0060005102041423</v>
      </c>
      <c r="T828">
        <f>VLOOKUP(Lake!B828,'TRI Daily 2021-5'!W$1488:X$1851,2)</f>
        <v>77.547619047619051</v>
      </c>
      <c r="U828">
        <f t="shared" si="507"/>
        <v>83.687619047619052</v>
      </c>
      <c r="V828">
        <f t="shared" si="508"/>
        <v>2.9322485260771036</v>
      </c>
    </row>
    <row r="829" spans="1:22" x14ac:dyDescent="0.45">
      <c r="A829" s="8">
        <v>45852.375</v>
      </c>
      <c r="B829" s="2">
        <f t="shared" si="509"/>
        <v>195</v>
      </c>
      <c r="C829">
        <v>80.400000000000006</v>
      </c>
      <c r="K829" s="4">
        <f t="shared" si="510"/>
        <v>81.576929193230441</v>
      </c>
      <c r="L829" s="4">
        <f t="shared" si="511"/>
        <v>1.3851623258780439</v>
      </c>
      <c r="M829" s="4">
        <f t="shared" si="512"/>
        <v>75.649090255395166</v>
      </c>
      <c r="N829">
        <f t="shared" si="513"/>
        <v>5722.7848564689239</v>
      </c>
      <c r="P829">
        <f>VLOOKUP(Lake!B829,'TRI Daily 2021-5'!S$1488:T$1851,2)</f>
        <v>78.5</v>
      </c>
      <c r="Q829">
        <f>VLOOKUP(Lake!B829,'TRI Daily 2021-5'!U$1488:V$1851,2)</f>
        <v>77</v>
      </c>
      <c r="R829">
        <f t="shared" si="505"/>
        <v>82.984999999999999</v>
      </c>
      <c r="S829">
        <f t="shared" si="506"/>
        <v>6.6822249999999679</v>
      </c>
      <c r="T829">
        <f>VLOOKUP(Lake!B829,'TRI Daily 2021-5'!W$1488:X$1851,2)</f>
        <v>77.523809523809518</v>
      </c>
      <c r="U829">
        <f t="shared" si="507"/>
        <v>83.663809523809519</v>
      </c>
      <c r="V829">
        <f t="shared" si="508"/>
        <v>10.652452607709682</v>
      </c>
    </row>
    <row r="830" spans="1:22" x14ac:dyDescent="0.45">
      <c r="A830" s="8">
        <v>45853.791666666664</v>
      </c>
      <c r="B830" s="2">
        <f t="shared" si="509"/>
        <v>196</v>
      </c>
      <c r="C830">
        <v>85.8</v>
      </c>
      <c r="K830" s="4">
        <f t="shared" si="510"/>
        <v>81.641451242537443</v>
      </c>
      <c r="L830" s="4">
        <f t="shared" si="511"/>
        <v>17.293527768193357</v>
      </c>
      <c r="M830" s="4">
        <f t="shared" si="512"/>
        <v>75.72315909177189</v>
      </c>
      <c r="N830">
        <f t="shared" si="513"/>
        <v>5733.9968228377957</v>
      </c>
      <c r="P830">
        <f>VLOOKUP(Lake!B830,'TRI Daily 2021-5'!S$1488:T$1851,2)</f>
        <v>79</v>
      </c>
      <c r="Q830">
        <f>VLOOKUP(Lake!B830,'TRI Daily 2021-5'!U$1488:V$1851,2)</f>
        <v>77</v>
      </c>
      <c r="R830">
        <f t="shared" si="505"/>
        <v>82.984999999999999</v>
      </c>
      <c r="S830">
        <f t="shared" si="506"/>
        <v>7.9242249999999874</v>
      </c>
      <c r="T830">
        <f>VLOOKUP(Lake!B830,'TRI Daily 2021-5'!W$1488:X$1851,2)</f>
        <v>77.404761904761898</v>
      </c>
      <c r="U830">
        <f t="shared" si="507"/>
        <v>83.544761904761899</v>
      </c>
      <c r="V830">
        <f t="shared" si="508"/>
        <v>5.0860988662131668</v>
      </c>
    </row>
    <row r="831" spans="1:22" x14ac:dyDescent="0.45">
      <c r="A831" s="8">
        <v>45854.354166666664</v>
      </c>
      <c r="B831" s="2">
        <f t="shared" si="509"/>
        <v>197</v>
      </c>
      <c r="C831">
        <v>82.7</v>
      </c>
      <c r="K831" s="4">
        <f t="shared" si="510"/>
        <v>81.70068648479122</v>
      </c>
      <c r="L831" s="4">
        <f t="shared" si="511"/>
        <v>0.99862750167893477</v>
      </c>
      <c r="M831" s="4">
        <f t="shared" si="512"/>
        <v>75.792835506199751</v>
      </c>
      <c r="N831">
        <f t="shared" si="513"/>
        <v>5744.5539140698538</v>
      </c>
      <c r="P831">
        <f>VLOOKUP(Lake!B831,'TRI Daily 2021-5'!S$1488:T$1851,2)</f>
        <v>79.5</v>
      </c>
      <c r="Q831">
        <f>VLOOKUP(Lake!B831,'TRI Daily 2021-5'!U$1488:V$1851,2)</f>
        <v>77.285714285714292</v>
      </c>
      <c r="R831">
        <f t="shared" si="505"/>
        <v>83.270714285714291</v>
      </c>
      <c r="S831">
        <f t="shared" si="506"/>
        <v>0.32571479591837038</v>
      </c>
      <c r="T831">
        <f>VLOOKUP(Lake!B831,'TRI Daily 2021-5'!W$1488:X$1851,2)</f>
        <v>77.357142857142861</v>
      </c>
      <c r="U831">
        <f t="shared" si="507"/>
        <v>83.497142857142862</v>
      </c>
      <c r="V831">
        <f t="shared" si="508"/>
        <v>0.6354367346938804</v>
      </c>
    </row>
    <row r="832" spans="1:22" x14ac:dyDescent="0.45">
      <c r="A832" s="8">
        <v>45854.583333333336</v>
      </c>
      <c r="B832" s="2">
        <f t="shared" si="509"/>
        <v>197</v>
      </c>
      <c r="C832">
        <v>86.5</v>
      </c>
      <c r="K832" s="4">
        <f t="shared" si="510"/>
        <v>81.70068648479122</v>
      </c>
      <c r="L832" s="4">
        <f t="shared" si="511"/>
        <v>23.033410217265658</v>
      </c>
      <c r="M832" s="4">
        <f t="shared" si="512"/>
        <v>75.792835506199751</v>
      </c>
      <c r="N832">
        <f t="shared" si="513"/>
        <v>5744.5539140698538</v>
      </c>
      <c r="P832">
        <f>VLOOKUP(Lake!B832,'TRI Daily 2021-5'!S$1488:T$1851,2)</f>
        <v>79.5</v>
      </c>
      <c r="Q832">
        <f>VLOOKUP(Lake!B832,'TRI Daily 2021-5'!U$1488:V$1851,2)</f>
        <v>77.285714285714292</v>
      </c>
      <c r="R832">
        <f t="shared" si="505"/>
        <v>83.270714285714291</v>
      </c>
      <c r="S832">
        <f t="shared" si="506"/>
        <v>10.42828622448976</v>
      </c>
      <c r="T832">
        <f>VLOOKUP(Lake!B832,'TRI Daily 2021-5'!W$1488:X$1851,2)</f>
        <v>77.357142857142861</v>
      </c>
      <c r="U832">
        <f t="shared" si="507"/>
        <v>83.497142857142862</v>
      </c>
      <c r="V832">
        <f t="shared" si="508"/>
        <v>9.0171510204081358</v>
      </c>
    </row>
    <row r="833" spans="1:22" x14ac:dyDescent="0.45">
      <c r="A833" s="8">
        <v>45854.666666666664</v>
      </c>
      <c r="B833" s="2">
        <f t="shared" si="509"/>
        <v>197</v>
      </c>
      <c r="C833">
        <v>87.2</v>
      </c>
      <c r="K833" s="4">
        <f t="shared" si="510"/>
        <v>81.70068648479122</v>
      </c>
      <c r="L833" s="4">
        <f t="shared" si="511"/>
        <v>30.242449138557983</v>
      </c>
      <c r="M833" s="4">
        <f t="shared" si="512"/>
        <v>75.792835506199751</v>
      </c>
      <c r="N833">
        <f t="shared" si="513"/>
        <v>5744.5539140698538</v>
      </c>
      <c r="P833">
        <f>VLOOKUP(Lake!B833,'TRI Daily 2021-5'!S$1488:T$1851,2)</f>
        <v>79.5</v>
      </c>
      <c r="Q833">
        <f>VLOOKUP(Lake!B833,'TRI Daily 2021-5'!U$1488:V$1851,2)</f>
        <v>77.285714285714292</v>
      </c>
      <c r="R833">
        <f t="shared" si="505"/>
        <v>83.270714285714291</v>
      </c>
      <c r="S833">
        <f t="shared" si="506"/>
        <v>15.439286224489775</v>
      </c>
      <c r="T833">
        <f>VLOOKUP(Lake!B833,'TRI Daily 2021-5'!W$1488:X$1851,2)</f>
        <v>77.357142857142861</v>
      </c>
      <c r="U833">
        <f t="shared" si="507"/>
        <v>83.497142857142862</v>
      </c>
      <c r="V833">
        <f t="shared" si="508"/>
        <v>13.711151020408151</v>
      </c>
    </row>
    <row r="834" spans="1:22" x14ac:dyDescent="0.45">
      <c r="A834" s="8">
        <v>45855.5</v>
      </c>
      <c r="B834" s="2">
        <f t="shared" si="509"/>
        <v>198</v>
      </c>
      <c r="C834">
        <v>83.8</v>
      </c>
      <c r="K834" s="4">
        <f t="shared" si="510"/>
        <v>81.754617367311084</v>
      </c>
      <c r="L834" s="4">
        <f t="shared" si="511"/>
        <v>4.1835901141054279</v>
      </c>
      <c r="M834" s="4">
        <f t="shared" si="512"/>
        <v>75.858098852053416</v>
      </c>
      <c r="N834">
        <f t="shared" si="513"/>
        <v>5754.4511614479079</v>
      </c>
      <c r="P834">
        <f>VLOOKUP(Lake!B834,'TRI Daily 2021-5'!S$1488:T$1851,2)</f>
        <v>79</v>
      </c>
      <c r="Q834">
        <f>VLOOKUP(Lake!B834,'TRI Daily 2021-5'!U$1488:V$1851,2)</f>
        <v>77.642857142857139</v>
      </c>
      <c r="R834">
        <f t="shared" si="505"/>
        <v>83.627857142857138</v>
      </c>
      <c r="S834">
        <f t="shared" si="506"/>
        <v>2.9633163265306739E-2</v>
      </c>
      <c r="T834">
        <f>VLOOKUP(Lake!B834,'TRI Daily 2021-5'!W$1488:X$1851,2)</f>
        <v>77.404761904761898</v>
      </c>
      <c r="U834">
        <f t="shared" si="507"/>
        <v>83.544761904761899</v>
      </c>
      <c r="V834">
        <f t="shared" si="508"/>
        <v>6.5146485260772685E-2</v>
      </c>
    </row>
    <row r="835" spans="1:22" x14ac:dyDescent="0.45">
      <c r="A835" s="8">
        <v>45855.791666666664</v>
      </c>
      <c r="B835" s="2">
        <f t="shared" si="509"/>
        <v>198</v>
      </c>
      <c r="C835">
        <v>86</v>
      </c>
      <c r="K835" s="4">
        <f t="shared" si="510"/>
        <v>81.754617367311084</v>
      </c>
      <c r="L835" s="4">
        <f t="shared" si="511"/>
        <v>18.02327369793667</v>
      </c>
      <c r="M835" s="4">
        <f t="shared" si="512"/>
        <v>75.858098852053416</v>
      </c>
      <c r="N835">
        <f t="shared" si="513"/>
        <v>5754.4511614479079</v>
      </c>
      <c r="P835">
        <f>VLOOKUP(Lake!B835,'TRI Daily 2021-5'!S$1488:T$1851,2)</f>
        <v>79</v>
      </c>
      <c r="Q835">
        <f>VLOOKUP(Lake!B835,'TRI Daily 2021-5'!U$1488:V$1851,2)</f>
        <v>77.642857142857139</v>
      </c>
      <c r="R835">
        <f t="shared" si="505"/>
        <v>83.627857142857138</v>
      </c>
      <c r="S835">
        <f t="shared" si="506"/>
        <v>5.6270617346938998</v>
      </c>
      <c r="T835">
        <f>VLOOKUP(Lake!B835,'TRI Daily 2021-5'!W$1488:X$1851,2)</f>
        <v>77.404761904761898</v>
      </c>
      <c r="U835">
        <f t="shared" si="507"/>
        <v>83.544761904761899</v>
      </c>
      <c r="V835">
        <f t="shared" si="508"/>
        <v>6.0281941043084206</v>
      </c>
    </row>
    <row r="836" spans="1:22" x14ac:dyDescent="0.45">
      <c r="A836" s="8">
        <v>45856.291666666664</v>
      </c>
      <c r="B836" s="2">
        <f t="shared" si="509"/>
        <v>199</v>
      </c>
      <c r="C836">
        <v>82.1</v>
      </c>
      <c r="K836" s="4">
        <f t="shared" si="510"/>
        <v>81.803227909212652</v>
      </c>
      <c r="L836" s="4">
        <f t="shared" si="511"/>
        <v>8.8073673870290831E-2</v>
      </c>
      <c r="M836" s="4">
        <f t="shared" si="512"/>
        <v>75.918929790394998</v>
      </c>
      <c r="N836">
        <f t="shared" si="513"/>
        <v>5763.6839005189249</v>
      </c>
      <c r="P836">
        <f>VLOOKUP(Lake!B836,'TRI Daily 2021-5'!S$1488:T$1851,2)</f>
        <v>78</v>
      </c>
      <c r="Q836">
        <f>VLOOKUP(Lake!B836,'TRI Daily 2021-5'!U$1488:V$1851,2)</f>
        <v>77.857142857142861</v>
      </c>
      <c r="R836">
        <f t="shared" si="505"/>
        <v>83.842142857142861</v>
      </c>
      <c r="S836">
        <f t="shared" si="506"/>
        <v>3.0350617346939095</v>
      </c>
      <c r="T836">
        <f>VLOOKUP(Lake!B836,'TRI Daily 2021-5'!W$1488:X$1851,2)</f>
        <v>77.428571428571431</v>
      </c>
      <c r="U836">
        <f t="shared" si="507"/>
        <v>83.568571428571431</v>
      </c>
      <c r="V836">
        <f t="shared" si="508"/>
        <v>2.1567020408163509</v>
      </c>
    </row>
    <row r="837" spans="1:22" x14ac:dyDescent="0.45">
      <c r="A837" s="8">
        <v>45856.666666666664</v>
      </c>
      <c r="B837" s="2">
        <f t="shared" ref="B837:B900" si="514">_xlfn.DAYS(A837,A$4)-730-365-365-365-365-366-365-365-365-366</f>
        <v>199</v>
      </c>
      <c r="C837">
        <v>86.1</v>
      </c>
      <c r="K837" s="4">
        <f t="shared" si="510"/>
        <v>81.803227909212652</v>
      </c>
      <c r="L837" s="4">
        <f t="shared" si="511"/>
        <v>18.462250400169033</v>
      </c>
      <c r="M837" s="4">
        <f t="shared" si="512"/>
        <v>75.918929790394998</v>
      </c>
      <c r="N837">
        <f t="shared" si="513"/>
        <v>5763.6839005189249</v>
      </c>
      <c r="P837">
        <f>VLOOKUP(Lake!B837,'TRI Daily 2021-5'!S$1488:T$1851,2)</f>
        <v>78</v>
      </c>
      <c r="Q837">
        <f>VLOOKUP(Lake!B837,'TRI Daily 2021-5'!U$1488:V$1851,2)</f>
        <v>77.857142857142861</v>
      </c>
      <c r="R837">
        <f t="shared" si="505"/>
        <v>83.842142857142861</v>
      </c>
      <c r="S837">
        <f t="shared" si="506"/>
        <v>5.0979188775509794</v>
      </c>
      <c r="T837">
        <f>VLOOKUP(Lake!B837,'TRI Daily 2021-5'!W$1488:X$1851,2)</f>
        <v>77.428571428571431</v>
      </c>
      <c r="U837">
        <f t="shared" si="507"/>
        <v>83.568571428571431</v>
      </c>
      <c r="V837">
        <f t="shared" si="508"/>
        <v>6.4081306122448556</v>
      </c>
    </row>
    <row r="838" spans="1:22" x14ac:dyDescent="0.45">
      <c r="A838" s="8">
        <v>45857.729166666664</v>
      </c>
      <c r="B838" s="2">
        <f t="shared" si="514"/>
        <v>200</v>
      </c>
      <c r="C838">
        <v>84.5</v>
      </c>
      <c r="K838" s="4">
        <f t="shared" si="510"/>
        <v>81.846503706143238</v>
      </c>
      <c r="L838" s="4">
        <f t="shared" si="511"/>
        <v>7.0410425815115696</v>
      </c>
      <c r="M838" s="4">
        <f t="shared" si="512"/>
        <v>75.975310295704631</v>
      </c>
      <c r="N838">
        <f t="shared" si="513"/>
        <v>5772.2477745286023</v>
      </c>
      <c r="P838">
        <f>VLOOKUP(Lake!B838,'TRI Daily 2021-5'!S$1488:T$1851,2)</f>
        <v>77.5</v>
      </c>
      <c r="Q838">
        <f>VLOOKUP(Lake!B838,'TRI Daily 2021-5'!U$1488:V$1851,2)</f>
        <v>78</v>
      </c>
      <c r="R838">
        <f t="shared" si="505"/>
        <v>83.984999999999999</v>
      </c>
      <c r="S838">
        <f t="shared" si="506"/>
        <v>0.2652250000000006</v>
      </c>
      <c r="T838">
        <f>VLOOKUP(Lake!B838,'TRI Daily 2021-5'!W$1488:X$1851,2)</f>
        <v>77.476190476190482</v>
      </c>
      <c r="U838">
        <f t="shared" si="507"/>
        <v>83.616190476190482</v>
      </c>
      <c r="V838">
        <f t="shared" si="508"/>
        <v>0.78111927437640671</v>
      </c>
    </row>
    <row r="839" spans="1:22" x14ac:dyDescent="0.45">
      <c r="A839" s="8">
        <v>45859.416666666664</v>
      </c>
      <c r="B839" s="2">
        <f t="shared" si="514"/>
        <v>202</v>
      </c>
      <c r="C839">
        <v>79.7</v>
      </c>
      <c r="K839" s="4">
        <f t="shared" si="510"/>
        <v>81.917001355481034</v>
      </c>
      <c r="L839" s="4">
        <f t="shared" si="511"/>
        <v>4.9150950102047286</v>
      </c>
      <c r="M839" s="4">
        <f t="shared" si="512"/>
        <v>76.074654503895943</v>
      </c>
      <c r="N839">
        <f t="shared" si="513"/>
        <v>5787.353057887135</v>
      </c>
      <c r="P839">
        <f>VLOOKUP(Lake!B839,'TRI Daily 2021-5'!S$1488:T$1851,2)</f>
        <v>78.5</v>
      </c>
      <c r="Q839">
        <f>VLOOKUP(Lake!B839,'TRI Daily 2021-5'!U$1488:V$1851,2)</f>
        <v>78.25</v>
      </c>
      <c r="R839">
        <f t="shared" si="505"/>
        <v>84.234999999999999</v>
      </c>
      <c r="S839">
        <f t="shared" si="506"/>
        <v>20.566224999999967</v>
      </c>
      <c r="T839">
        <f>VLOOKUP(Lake!B839,'TRI Daily 2021-5'!W$1488:X$1851,2)</f>
        <v>77.523809523809518</v>
      </c>
      <c r="U839">
        <f t="shared" si="507"/>
        <v>83.663809523809519</v>
      </c>
      <c r="V839">
        <f t="shared" si="508"/>
        <v>15.711785941043024</v>
      </c>
    </row>
    <row r="840" spans="1:22" x14ac:dyDescent="0.45">
      <c r="A840" s="8">
        <v>45859.666666666664</v>
      </c>
      <c r="B840" s="2">
        <f t="shared" si="514"/>
        <v>202</v>
      </c>
      <c r="C840">
        <v>82.2</v>
      </c>
      <c r="K840" s="4">
        <f t="shared" si="510"/>
        <v>81.917001355481034</v>
      </c>
      <c r="L840" s="4">
        <f t="shared" si="511"/>
        <v>8.008823279957375E-2</v>
      </c>
      <c r="M840" s="4">
        <f t="shared" si="512"/>
        <v>76.074654503895943</v>
      </c>
      <c r="N840">
        <f t="shared" si="513"/>
        <v>5787.353057887135</v>
      </c>
      <c r="P840">
        <f>VLOOKUP(Lake!B840,'TRI Daily 2021-5'!S$1488:T$1851,2)</f>
        <v>78.5</v>
      </c>
      <c r="Q840">
        <f>VLOOKUP(Lake!B840,'TRI Daily 2021-5'!U$1488:V$1851,2)</f>
        <v>78.25</v>
      </c>
      <c r="R840">
        <f t="shared" si="505"/>
        <v>84.234999999999999</v>
      </c>
      <c r="S840">
        <f t="shared" si="506"/>
        <v>4.1412249999999862</v>
      </c>
      <c r="T840">
        <f>VLOOKUP(Lake!B840,'TRI Daily 2021-5'!W$1488:X$1851,2)</f>
        <v>77.523809523809518</v>
      </c>
      <c r="U840">
        <f t="shared" si="507"/>
        <v>83.663809523809519</v>
      </c>
      <c r="V840">
        <f t="shared" si="508"/>
        <v>2.1427383219954423</v>
      </c>
    </row>
    <row r="841" spans="1:22" x14ac:dyDescent="0.45">
      <c r="A841" s="8">
        <v>45861.375</v>
      </c>
      <c r="B841" s="2">
        <f t="shared" si="514"/>
        <v>204</v>
      </c>
      <c r="C841">
        <v>81.099999999999994</v>
      </c>
      <c r="K841" s="4">
        <f t="shared" si="510"/>
        <v>81.966026761614771</v>
      </c>
      <c r="L841" s="4">
        <f t="shared" si="511"/>
        <v>0.75000235183297659</v>
      </c>
      <c r="M841" s="4">
        <f t="shared" si="512"/>
        <v>76.156013734018757</v>
      </c>
      <c r="N841">
        <f t="shared" si="513"/>
        <v>5799.7384278560539</v>
      </c>
      <c r="P841">
        <f>VLOOKUP(Lake!B841,'TRI Daily 2021-5'!S$1488:T$1851,2)</f>
        <v>77.5</v>
      </c>
      <c r="Q841">
        <f>VLOOKUP(Lake!B841,'TRI Daily 2021-5'!U$1488:V$1851,2)</f>
        <v>78.142857142857139</v>
      </c>
      <c r="R841">
        <f t="shared" si="505"/>
        <v>84.127857142857138</v>
      </c>
      <c r="S841">
        <f t="shared" si="506"/>
        <v>9.1679188775510276</v>
      </c>
      <c r="T841">
        <f>VLOOKUP(Lake!B841,'TRI Daily 2021-5'!W$1488:X$1851,2)</f>
        <v>77.642857142857139</v>
      </c>
      <c r="U841">
        <f t="shared" si="507"/>
        <v>83.782857142857139</v>
      </c>
      <c r="V841">
        <f t="shared" si="508"/>
        <v>7.1977224489796034</v>
      </c>
    </row>
    <row r="842" spans="1:22" x14ac:dyDescent="0.45">
      <c r="A842" s="8">
        <v>45861.708333333336</v>
      </c>
      <c r="B842" s="2">
        <f t="shared" si="514"/>
        <v>204</v>
      </c>
      <c r="C842">
        <v>85.6</v>
      </c>
      <c r="K842" s="4">
        <f t="shared" si="510"/>
        <v>81.966026761614771</v>
      </c>
      <c r="L842" s="4">
        <f t="shared" si="511"/>
        <v>13.20576149729999</v>
      </c>
      <c r="M842" s="4">
        <f t="shared" si="512"/>
        <v>76.156013734018757</v>
      </c>
      <c r="N842">
        <f t="shared" si="513"/>
        <v>5799.7384278560539</v>
      </c>
      <c r="P842">
        <f>VLOOKUP(Lake!B842,'TRI Daily 2021-5'!S$1488:T$1851,2)</f>
        <v>77.5</v>
      </c>
      <c r="Q842">
        <f>VLOOKUP(Lake!B842,'TRI Daily 2021-5'!U$1488:V$1851,2)</f>
        <v>78.142857142857139</v>
      </c>
      <c r="R842">
        <f t="shared" si="505"/>
        <v>84.127857142857138</v>
      </c>
      <c r="S842">
        <f t="shared" si="506"/>
        <v>2.1672045918367315</v>
      </c>
      <c r="T842">
        <f>VLOOKUP(Lake!B842,'TRI Daily 2021-5'!W$1488:X$1851,2)</f>
        <v>77.642857142857139</v>
      </c>
      <c r="U842">
        <f t="shared" si="507"/>
        <v>83.782857142857139</v>
      </c>
      <c r="V842">
        <f t="shared" si="508"/>
        <v>3.302008163265298</v>
      </c>
    </row>
    <row r="843" spans="1:22" x14ac:dyDescent="0.45">
      <c r="A843" s="8">
        <v>45862.333333333336</v>
      </c>
      <c r="B843" s="2">
        <f t="shared" si="514"/>
        <v>205</v>
      </c>
      <c r="C843">
        <v>82.2</v>
      </c>
      <c r="K843" s="4">
        <f t="shared" si="510"/>
        <v>81.982468219531839</v>
      </c>
      <c r="L843" s="4">
        <f t="shared" si="511"/>
        <v>4.7320075513649501E-2</v>
      </c>
      <c r="M843" s="4">
        <f t="shared" si="512"/>
        <v>76.189918012971674</v>
      </c>
      <c r="N843">
        <f t="shared" si="513"/>
        <v>5804.9036068233454</v>
      </c>
      <c r="P843">
        <f>VLOOKUP(Lake!B843,'TRI Daily 2021-5'!S$1488:T$1851,2)</f>
        <v>75.5</v>
      </c>
      <c r="Q843">
        <f>VLOOKUP(Lake!B843,'TRI Daily 2021-5'!U$1488:V$1851,2)</f>
        <v>78.035714285714292</v>
      </c>
      <c r="R843">
        <f t="shared" si="505"/>
        <v>84.020714285714291</v>
      </c>
      <c r="S843">
        <f t="shared" si="506"/>
        <v>3.3150005102040914</v>
      </c>
      <c r="T843">
        <f>VLOOKUP(Lake!B843,'TRI Daily 2021-5'!W$1488:X$1851,2)</f>
        <v>77.714285714285708</v>
      </c>
      <c r="U843">
        <f t="shared" si="507"/>
        <v>83.854285714285709</v>
      </c>
      <c r="V843">
        <f t="shared" si="508"/>
        <v>2.7366612244897683</v>
      </c>
    </row>
    <row r="844" spans="1:22" x14ac:dyDescent="0.45">
      <c r="A844" s="8">
        <v>45862.708333333336</v>
      </c>
      <c r="B844" s="2">
        <f t="shared" si="514"/>
        <v>205</v>
      </c>
      <c r="C844">
        <v>87.4</v>
      </c>
      <c r="K844" s="4">
        <f t="shared" si="510"/>
        <v>81.982468219531839</v>
      </c>
      <c r="L844" s="4">
        <f t="shared" si="511"/>
        <v>29.349650592382584</v>
      </c>
      <c r="M844" s="4">
        <f t="shared" si="512"/>
        <v>76.189918012971674</v>
      </c>
      <c r="N844">
        <f t="shared" si="513"/>
        <v>5804.9036068233454</v>
      </c>
      <c r="P844">
        <f>VLOOKUP(Lake!B844,'TRI Daily 2021-5'!S$1488:T$1851,2)</f>
        <v>75.5</v>
      </c>
      <c r="Q844">
        <f>VLOOKUP(Lake!B844,'TRI Daily 2021-5'!U$1488:V$1851,2)</f>
        <v>78.035714285714292</v>
      </c>
      <c r="R844">
        <f t="shared" si="505"/>
        <v>84.020714285714291</v>
      </c>
      <c r="S844">
        <f t="shared" si="506"/>
        <v>11.419571938775512</v>
      </c>
      <c r="T844">
        <f>VLOOKUP(Lake!B844,'TRI Daily 2021-5'!W$1488:X$1851,2)</f>
        <v>77.714285714285708</v>
      </c>
      <c r="U844">
        <f t="shared" si="507"/>
        <v>83.854285714285709</v>
      </c>
      <c r="V844">
        <f t="shared" si="508"/>
        <v>12.572089795918448</v>
      </c>
    </row>
    <row r="845" spans="1:22" x14ac:dyDescent="0.45">
      <c r="A845" s="8">
        <v>45863.791666666664</v>
      </c>
      <c r="B845" s="2">
        <f t="shared" si="514"/>
        <v>206</v>
      </c>
      <c r="C845">
        <v>87.1</v>
      </c>
      <c r="K845" s="4">
        <f t="shared" si="510"/>
        <v>81.993521819705649</v>
      </c>
      <c r="L845" s="4">
        <f t="shared" si="511"/>
        <v>26.076119405822254</v>
      </c>
      <c r="M845" s="4">
        <f t="shared" si="512"/>
        <v>76.219291559233909</v>
      </c>
      <c r="N845">
        <f t="shared" si="513"/>
        <v>5809.3804057915058</v>
      </c>
      <c r="P845">
        <f>VLOOKUP(Lake!B845,'TRI Daily 2021-5'!S$1488:T$1851,2)</f>
        <v>77.5</v>
      </c>
      <c r="Q845">
        <f>VLOOKUP(Lake!B845,'TRI Daily 2021-5'!U$1488:V$1851,2)</f>
        <v>78.071428571428569</v>
      </c>
      <c r="R845">
        <f t="shared" si="505"/>
        <v>84.056428571428569</v>
      </c>
      <c r="S845">
        <f t="shared" si="506"/>
        <v>9.2633270408163071</v>
      </c>
      <c r="T845">
        <f>VLOOKUP(Lake!B845,'TRI Daily 2021-5'!W$1488:X$1851,2)</f>
        <v>77.833333333333329</v>
      </c>
      <c r="U845">
        <f t="shared" si="507"/>
        <v>83.973333333333329</v>
      </c>
      <c r="V845">
        <f t="shared" si="508"/>
        <v>9.7760444444444357</v>
      </c>
    </row>
    <row r="846" spans="1:22" x14ac:dyDescent="0.45">
      <c r="A846" s="8">
        <v>45864.5</v>
      </c>
      <c r="B846" s="2">
        <f t="shared" si="514"/>
        <v>207</v>
      </c>
      <c r="C846">
        <v>85.2</v>
      </c>
      <c r="K846" s="4">
        <f t="shared" si="510"/>
        <v>81.999184286715916</v>
      </c>
      <c r="L846" s="4">
        <f t="shared" si="511"/>
        <v>10.245221230406315</v>
      </c>
      <c r="M846" s="4">
        <f t="shared" si="512"/>
        <v>76.244125668789735</v>
      </c>
      <c r="N846">
        <f t="shared" si="513"/>
        <v>5813.1666989982014</v>
      </c>
      <c r="P846">
        <f>VLOOKUP(Lake!B846,'TRI Daily 2021-5'!S$1488:T$1851,2)</f>
        <v>81.5</v>
      </c>
      <c r="Q846">
        <f>VLOOKUP(Lake!B846,'TRI Daily 2021-5'!U$1488:V$1851,2)</f>
        <v>78.321428571428569</v>
      </c>
      <c r="R846">
        <f t="shared" si="505"/>
        <v>84.306428571428569</v>
      </c>
      <c r="S846">
        <f t="shared" si="506"/>
        <v>0.79846989795919343</v>
      </c>
      <c r="T846">
        <f>VLOOKUP(Lake!B846,'TRI Daily 2021-5'!W$1488:X$1851,2)</f>
        <v>78.11904761904762</v>
      </c>
      <c r="U846">
        <f t="shared" si="507"/>
        <v>84.259047619047621</v>
      </c>
      <c r="V846">
        <f t="shared" si="508"/>
        <v>0.88539138321995636</v>
      </c>
    </row>
    <row r="847" spans="1:22" x14ac:dyDescent="0.45">
      <c r="A847" s="8">
        <v>45864.541666666664</v>
      </c>
      <c r="B847" s="2">
        <f t="shared" si="514"/>
        <v>207</v>
      </c>
      <c r="C847">
        <v>86.9</v>
      </c>
      <c r="K847" s="4">
        <f t="shared" si="510"/>
        <v>81.999184286715916</v>
      </c>
      <c r="L847" s="4">
        <f t="shared" si="511"/>
        <v>24.017994655572238</v>
      </c>
      <c r="M847" s="4">
        <f t="shared" si="512"/>
        <v>76.244125668789735</v>
      </c>
      <c r="N847">
        <f t="shared" si="513"/>
        <v>5813.1666989982014</v>
      </c>
      <c r="P847">
        <f>VLOOKUP(Lake!B847,'TRI Daily 2021-5'!S$1488:T$1851,2)</f>
        <v>81.5</v>
      </c>
      <c r="Q847">
        <f>VLOOKUP(Lake!B847,'TRI Daily 2021-5'!U$1488:V$1851,2)</f>
        <v>78.321428571428569</v>
      </c>
      <c r="R847">
        <f t="shared" si="505"/>
        <v>84.306428571428569</v>
      </c>
      <c r="S847">
        <f t="shared" si="506"/>
        <v>6.7266127551020833</v>
      </c>
      <c r="T847">
        <f>VLOOKUP(Lake!B847,'TRI Daily 2021-5'!W$1488:X$1851,2)</f>
        <v>78.11904761904762</v>
      </c>
      <c r="U847">
        <f t="shared" si="507"/>
        <v>84.259047619047621</v>
      </c>
      <c r="V847">
        <f t="shared" si="508"/>
        <v>6.9746294784580698</v>
      </c>
    </row>
    <row r="848" spans="1:22" x14ac:dyDescent="0.45">
      <c r="A848" s="8">
        <v>45864.708333333336</v>
      </c>
      <c r="B848" s="2">
        <f t="shared" si="514"/>
        <v>207</v>
      </c>
      <c r="C848">
        <v>89</v>
      </c>
      <c r="K848" s="4">
        <f t="shared" si="510"/>
        <v>81.999184286715916</v>
      </c>
      <c r="L848" s="4">
        <f t="shared" si="511"/>
        <v>49.011420651365334</v>
      </c>
      <c r="M848" s="4">
        <f t="shared" si="512"/>
        <v>76.244125668789735</v>
      </c>
      <c r="N848">
        <f t="shared" si="513"/>
        <v>5813.1666989982014</v>
      </c>
      <c r="P848">
        <f>VLOOKUP(Lake!B848,'TRI Daily 2021-5'!S$1488:T$1851,2)</f>
        <v>81.5</v>
      </c>
      <c r="Q848">
        <f>VLOOKUP(Lake!B848,'TRI Daily 2021-5'!U$1488:V$1851,2)</f>
        <v>78.321428571428569</v>
      </c>
      <c r="R848">
        <f t="shared" si="505"/>
        <v>84.306428571428569</v>
      </c>
      <c r="S848">
        <f t="shared" si="506"/>
        <v>22.029612755102065</v>
      </c>
      <c r="T848">
        <f>VLOOKUP(Lake!B848,'TRI Daily 2021-5'!W$1488:X$1851,2)</f>
        <v>78.11904761904762</v>
      </c>
      <c r="U848">
        <f t="shared" si="507"/>
        <v>84.259047619047621</v>
      </c>
      <c r="V848">
        <f t="shared" si="508"/>
        <v>22.476629478458033</v>
      </c>
    </row>
    <row r="849" spans="1:22" x14ac:dyDescent="0.45">
      <c r="A849" s="8">
        <v>45864.8125</v>
      </c>
      <c r="B849" s="2">
        <f t="shared" si="514"/>
        <v>207</v>
      </c>
      <c r="C849">
        <v>88.3</v>
      </c>
      <c r="K849" s="4">
        <f t="shared" si="510"/>
        <v>81.999184286715916</v>
      </c>
      <c r="L849" s="4">
        <f t="shared" si="511"/>
        <v>39.70027865276758</v>
      </c>
      <c r="M849" s="4">
        <f t="shared" si="512"/>
        <v>76.244125668789735</v>
      </c>
      <c r="N849">
        <f t="shared" si="513"/>
        <v>5813.1666989982014</v>
      </c>
      <c r="P849">
        <f>VLOOKUP(Lake!B849,'TRI Daily 2021-5'!S$1488:T$1851,2)</f>
        <v>81.5</v>
      </c>
      <c r="Q849">
        <f>VLOOKUP(Lake!B849,'TRI Daily 2021-5'!U$1488:V$1851,2)</f>
        <v>78.321428571428569</v>
      </c>
      <c r="R849">
        <f t="shared" si="505"/>
        <v>84.306428571428569</v>
      </c>
      <c r="S849">
        <f t="shared" si="506"/>
        <v>15.948612755102038</v>
      </c>
      <c r="T849">
        <f>VLOOKUP(Lake!B849,'TRI Daily 2021-5'!W$1488:X$1851,2)</f>
        <v>78.11904761904762</v>
      </c>
      <c r="U849">
        <f t="shared" si="507"/>
        <v>84.259047619047621</v>
      </c>
      <c r="V849">
        <f t="shared" si="508"/>
        <v>16.32929614512468</v>
      </c>
    </row>
    <row r="850" spans="1:22" x14ac:dyDescent="0.45">
      <c r="A850" s="8">
        <v>45865.333333333336</v>
      </c>
      <c r="B850" s="2">
        <f t="shared" si="514"/>
        <v>208</v>
      </c>
      <c r="C850">
        <v>83.4</v>
      </c>
      <c r="K850" s="4">
        <f t="shared" si="510"/>
        <v>81.999453942651471</v>
      </c>
      <c r="L850" s="4">
        <f t="shared" si="511"/>
        <v>1.9615292587545261</v>
      </c>
      <c r="M850" s="4">
        <f t="shared" si="512"/>
        <v>76.264412982756568</v>
      </c>
      <c r="N850">
        <f t="shared" si="513"/>
        <v>5816.2606876044483</v>
      </c>
      <c r="P850">
        <f>VLOOKUP(Lake!B850,'TRI Daily 2021-5'!S$1488:T$1851,2)</f>
        <v>79.5</v>
      </c>
      <c r="Q850">
        <f>VLOOKUP(Lake!B850,'TRI Daily 2021-5'!U$1488:V$1851,2)</f>
        <v>78.535714285714292</v>
      </c>
      <c r="R850">
        <f t="shared" si="505"/>
        <v>84.520714285714291</v>
      </c>
      <c r="S850">
        <f t="shared" si="506"/>
        <v>1.2560005102040812</v>
      </c>
      <c r="T850">
        <f>VLOOKUP(Lake!B850,'TRI Daily 2021-5'!W$1488:X$1851,2)</f>
        <v>78.285714285714292</v>
      </c>
      <c r="U850">
        <f t="shared" si="507"/>
        <v>84.425714285714292</v>
      </c>
      <c r="V850">
        <f t="shared" si="508"/>
        <v>1.0520897959183693</v>
      </c>
    </row>
    <row r="851" spans="1:22" x14ac:dyDescent="0.45">
      <c r="A851" s="8">
        <v>45865.5625</v>
      </c>
      <c r="B851" s="2">
        <f t="shared" si="514"/>
        <v>208</v>
      </c>
      <c r="C851">
        <v>86</v>
      </c>
      <c r="K851" s="4">
        <f t="shared" si="510"/>
        <v>81.999453942651471</v>
      </c>
      <c r="L851" s="4">
        <f t="shared" si="511"/>
        <v>16.004368756966862</v>
      </c>
      <c r="M851" s="4">
        <f t="shared" si="512"/>
        <v>76.264412982756568</v>
      </c>
      <c r="N851">
        <f t="shared" si="513"/>
        <v>5816.2606876044483</v>
      </c>
      <c r="P851">
        <f>VLOOKUP(Lake!B851,'TRI Daily 2021-5'!S$1488:T$1851,2)</f>
        <v>79.5</v>
      </c>
      <c r="Q851">
        <f>VLOOKUP(Lake!B851,'TRI Daily 2021-5'!U$1488:V$1851,2)</f>
        <v>78.535714285714292</v>
      </c>
      <c r="R851">
        <f t="shared" si="505"/>
        <v>84.520714285714291</v>
      </c>
      <c r="S851">
        <f t="shared" si="506"/>
        <v>2.1882862244897794</v>
      </c>
      <c r="T851">
        <f>VLOOKUP(Lake!B851,'TRI Daily 2021-5'!W$1488:X$1851,2)</f>
        <v>78.285714285714292</v>
      </c>
      <c r="U851">
        <f t="shared" si="507"/>
        <v>84.425714285714292</v>
      </c>
      <c r="V851">
        <f t="shared" si="508"/>
        <v>2.4783755102040606</v>
      </c>
    </row>
    <row r="852" spans="1:22" x14ac:dyDescent="0.45">
      <c r="A852" s="8">
        <v>45865.75</v>
      </c>
      <c r="B852" s="2">
        <f t="shared" si="514"/>
        <v>208</v>
      </c>
      <c r="C852">
        <v>86.9</v>
      </c>
      <c r="K852" s="4">
        <f t="shared" si="510"/>
        <v>81.999453942651471</v>
      </c>
      <c r="L852" s="4">
        <f t="shared" si="511"/>
        <v>24.015351660194273</v>
      </c>
      <c r="M852" s="4">
        <f t="shared" si="512"/>
        <v>76.264412982756568</v>
      </c>
      <c r="N852">
        <f t="shared" si="513"/>
        <v>5816.2606876044483</v>
      </c>
      <c r="P852">
        <f>VLOOKUP(Lake!B852,'TRI Daily 2021-5'!S$1488:T$1851,2)</f>
        <v>79.5</v>
      </c>
      <c r="Q852">
        <f>VLOOKUP(Lake!B852,'TRI Daily 2021-5'!U$1488:V$1851,2)</f>
        <v>78.535714285714292</v>
      </c>
      <c r="R852">
        <f t="shared" si="505"/>
        <v>84.520714285714291</v>
      </c>
      <c r="S852">
        <f t="shared" si="506"/>
        <v>5.6610005102040821</v>
      </c>
      <c r="T852">
        <f>VLOOKUP(Lake!B852,'TRI Daily 2021-5'!W$1488:X$1851,2)</f>
        <v>78.285714285714292</v>
      </c>
      <c r="U852">
        <f t="shared" si="507"/>
        <v>84.425714285714292</v>
      </c>
      <c r="V852">
        <f t="shared" si="508"/>
        <v>6.1220897959183622</v>
      </c>
    </row>
    <row r="853" spans="1:22" x14ac:dyDescent="0.45">
      <c r="A853" s="8">
        <v>45866.291666666664</v>
      </c>
      <c r="B853" s="2">
        <f t="shared" si="514"/>
        <v>209</v>
      </c>
      <c r="C853">
        <v>84</v>
      </c>
      <c r="K853" s="4">
        <f t="shared" si="510"/>
        <v>81.994330707607432</v>
      </c>
      <c r="L853" s="4">
        <f t="shared" si="511"/>
        <v>4.0227093104465048</v>
      </c>
      <c r="M853" s="4">
        <f t="shared" si="512"/>
        <v>76.280147489565394</v>
      </c>
      <c r="N853">
        <f t="shared" si="513"/>
        <v>5818.6609010298498</v>
      </c>
      <c r="P853">
        <f>VLOOKUP(Lake!B853,'TRI Daily 2021-5'!S$1488:T$1851,2)</f>
        <v>78</v>
      </c>
      <c r="Q853">
        <f>VLOOKUP(Lake!B853,'TRI Daily 2021-5'!U$1488:V$1851,2)</f>
        <v>78.5</v>
      </c>
      <c r="R853">
        <f t="shared" si="505"/>
        <v>84.484999999999999</v>
      </c>
      <c r="S853">
        <f t="shared" si="506"/>
        <v>0.23522499999999946</v>
      </c>
      <c r="T853">
        <f>VLOOKUP(Lake!B853,'TRI Daily 2021-5'!W$1488:X$1851,2)</f>
        <v>78.30952380952381</v>
      </c>
      <c r="U853">
        <f t="shared" si="507"/>
        <v>84.449523809523811</v>
      </c>
      <c r="V853">
        <f t="shared" si="508"/>
        <v>0.20207165532879931</v>
      </c>
    </row>
    <row r="854" spans="1:22" x14ac:dyDescent="0.45">
      <c r="A854" s="8">
        <v>45866.708333333336</v>
      </c>
      <c r="B854" s="2">
        <f t="shared" si="514"/>
        <v>209</v>
      </c>
      <c r="C854">
        <v>84.2</v>
      </c>
      <c r="K854" s="4">
        <f t="shared" ref="K854:K885" si="515">IF(B854&gt;0,$Q$3+$Q$4*SIN((B854-$Q$5)/365*2*PI()),0)</f>
        <v>81.994330707607432</v>
      </c>
      <c r="L854" s="4">
        <f t="shared" ref="L854:L885" si="516">(C854-K854)^2</f>
        <v>4.8649770274035449</v>
      </c>
      <c r="M854" s="4">
        <f t="shared" ref="M854:M885" si="517">$AJ$3+$AJ$4*SIN((B854-$AJ$5)/365*2*PI())</f>
        <v>76.280147489565394</v>
      </c>
      <c r="N854">
        <f t="shared" ref="N854:N885" si="518">IF(B854&gt;0,(D854-M854)^2,0)</f>
        <v>5818.6609010298498</v>
      </c>
      <c r="P854">
        <f>VLOOKUP(Lake!B854,'TRI Daily 2021-5'!S$1488:T$1851,2)</f>
        <v>78</v>
      </c>
      <c r="Q854">
        <f>VLOOKUP(Lake!B854,'TRI Daily 2021-5'!U$1488:V$1851,2)</f>
        <v>78.5</v>
      </c>
      <c r="R854">
        <f t="shared" si="505"/>
        <v>84.484999999999999</v>
      </c>
      <c r="S854">
        <f t="shared" si="506"/>
        <v>8.1224999999998063E-2</v>
      </c>
      <c r="T854">
        <f>VLOOKUP(Lake!B854,'TRI Daily 2021-5'!W$1488:X$1851,2)</f>
        <v>78.30952380952381</v>
      </c>
      <c r="U854">
        <f t="shared" si="507"/>
        <v>84.449523809523811</v>
      </c>
      <c r="V854">
        <f t="shared" si="508"/>
        <v>6.2262131519273581E-2</v>
      </c>
    </row>
    <row r="855" spans="1:22" x14ac:dyDescent="0.45">
      <c r="A855" s="8">
        <v>45867.333333333336</v>
      </c>
      <c r="B855" s="2">
        <f t="shared" si="514"/>
        <v>210</v>
      </c>
      <c r="C855">
        <v>81.5</v>
      </c>
      <c r="K855" s="4">
        <f t="shared" si="515"/>
        <v>81.983816099708918</v>
      </c>
      <c r="L855" s="4">
        <f t="shared" si="516"/>
        <v>0.23407801833754929</v>
      </c>
      <c r="M855" s="4">
        <f t="shared" si="517"/>
        <v>76.291324526742315</v>
      </c>
      <c r="N855">
        <f t="shared" si="518"/>
        <v>5820.3661980447132</v>
      </c>
      <c r="P855">
        <f>VLOOKUP(Lake!B855,'TRI Daily 2021-5'!S$1488:T$1851,2)</f>
        <v>79</v>
      </c>
      <c r="Q855">
        <f>VLOOKUP(Lake!B855,'TRI Daily 2021-5'!U$1488:V$1851,2)</f>
        <v>78.5</v>
      </c>
      <c r="R855">
        <f t="shared" si="505"/>
        <v>84.484999999999999</v>
      </c>
      <c r="S855">
        <f t="shared" si="506"/>
        <v>8.910224999999997</v>
      </c>
      <c r="T855">
        <f>VLOOKUP(Lake!B855,'TRI Daily 2021-5'!W$1488:X$1851,2)</f>
        <v>78.30952380952381</v>
      </c>
      <c r="U855">
        <f t="shared" si="507"/>
        <v>84.449523809523811</v>
      </c>
      <c r="V855">
        <f t="shared" si="508"/>
        <v>8.6996907029478532</v>
      </c>
    </row>
    <row r="856" spans="1:22" x14ac:dyDescent="0.45">
      <c r="A856" s="8">
        <v>45867.541666666664</v>
      </c>
      <c r="B856" s="2">
        <f t="shared" si="514"/>
        <v>210</v>
      </c>
      <c r="C856">
        <v>84</v>
      </c>
      <c r="K856" s="4">
        <f t="shared" si="515"/>
        <v>81.983816099708918</v>
      </c>
      <c r="L856" s="4">
        <f t="shared" si="516"/>
        <v>4.0649975197929615</v>
      </c>
      <c r="M856" s="4">
        <f t="shared" si="517"/>
        <v>76.291324526742315</v>
      </c>
      <c r="N856">
        <f t="shared" si="518"/>
        <v>5820.3661980447132</v>
      </c>
      <c r="P856">
        <f>VLOOKUP(Lake!B856,'TRI Daily 2021-5'!S$1488:T$1851,2)</f>
        <v>79</v>
      </c>
      <c r="Q856">
        <f>VLOOKUP(Lake!B856,'TRI Daily 2021-5'!U$1488:V$1851,2)</f>
        <v>78.5</v>
      </c>
      <c r="R856">
        <f t="shared" si="505"/>
        <v>84.484999999999999</v>
      </c>
      <c r="S856">
        <f t="shared" si="506"/>
        <v>0.23522499999999946</v>
      </c>
      <c r="T856">
        <f>VLOOKUP(Lake!B856,'TRI Daily 2021-5'!W$1488:X$1851,2)</f>
        <v>78.30952380952381</v>
      </c>
      <c r="U856">
        <f t="shared" si="507"/>
        <v>84.449523809523811</v>
      </c>
      <c r="V856">
        <f t="shared" si="508"/>
        <v>0.20207165532879931</v>
      </c>
    </row>
    <row r="857" spans="1:22" x14ac:dyDescent="0.45">
      <c r="A857" s="8">
        <v>45867.666666666664</v>
      </c>
      <c r="B857" s="2">
        <f t="shared" si="514"/>
        <v>210</v>
      </c>
      <c r="C857">
        <v>87.6</v>
      </c>
      <c r="K857" s="4">
        <f t="shared" si="515"/>
        <v>81.983816099708918</v>
      </c>
      <c r="L857" s="4">
        <f t="shared" si="516"/>
        <v>31.541521601888689</v>
      </c>
      <c r="M857" s="4">
        <f t="shared" si="517"/>
        <v>76.291324526742315</v>
      </c>
      <c r="N857">
        <f t="shared" si="518"/>
        <v>5820.3661980447132</v>
      </c>
      <c r="P857">
        <f>VLOOKUP(Lake!B857,'TRI Daily 2021-5'!S$1488:T$1851,2)</f>
        <v>79</v>
      </c>
      <c r="Q857">
        <f>VLOOKUP(Lake!B857,'TRI Daily 2021-5'!U$1488:V$1851,2)</f>
        <v>78.5</v>
      </c>
      <c r="R857">
        <f t="shared" si="505"/>
        <v>84.484999999999999</v>
      </c>
      <c r="S857">
        <f t="shared" si="506"/>
        <v>9.7032249999999678</v>
      </c>
      <c r="T857">
        <f>VLOOKUP(Lake!B857,'TRI Daily 2021-5'!W$1488:X$1851,2)</f>
        <v>78.30952380952381</v>
      </c>
      <c r="U857">
        <f t="shared" si="507"/>
        <v>84.449523809523811</v>
      </c>
      <c r="V857">
        <f t="shared" si="508"/>
        <v>9.9255002267573254</v>
      </c>
    </row>
    <row r="858" spans="1:22" x14ac:dyDescent="0.45">
      <c r="A858" s="8">
        <v>45868.458333333336</v>
      </c>
      <c r="B858" s="2">
        <f t="shared" si="514"/>
        <v>211</v>
      </c>
      <c r="C858">
        <v>82.5</v>
      </c>
      <c r="K858" s="4">
        <f t="shared" si="515"/>
        <v>81.967913234661154</v>
      </c>
      <c r="L858" s="4">
        <f t="shared" si="516"/>
        <v>0.28311632584875629</v>
      </c>
      <c r="M858" s="4">
        <f t="shared" si="517"/>
        <v>76.297940782289956</v>
      </c>
      <c r="N858">
        <f t="shared" si="518"/>
        <v>5821.3757676178247</v>
      </c>
      <c r="P858">
        <f>VLOOKUP(Lake!B858,'TRI Daily 2021-5'!S$1488:T$1851,2)</f>
        <v>82</v>
      </c>
      <c r="Q858">
        <f>VLOOKUP(Lake!B858,'TRI Daily 2021-5'!U$1488:V$1851,2)</f>
        <v>78.678571428571431</v>
      </c>
      <c r="R858">
        <f t="shared" si="505"/>
        <v>84.66357142857143</v>
      </c>
      <c r="S858">
        <f t="shared" si="506"/>
        <v>4.681041326530619</v>
      </c>
      <c r="T858">
        <f>VLOOKUP(Lake!B858,'TRI Daily 2021-5'!W$1488:X$1851,2)</f>
        <v>78.428571428571431</v>
      </c>
      <c r="U858">
        <f t="shared" si="507"/>
        <v>84.568571428571431</v>
      </c>
      <c r="V858">
        <f t="shared" si="508"/>
        <v>4.2789877551020519</v>
      </c>
    </row>
    <row r="859" spans="1:22" x14ac:dyDescent="0.45">
      <c r="A859" s="8">
        <v>45869.375</v>
      </c>
      <c r="B859" s="2">
        <f t="shared" si="514"/>
        <v>212</v>
      </c>
      <c r="C859">
        <v>82</v>
      </c>
      <c r="K859" s="4">
        <f t="shared" si="515"/>
        <v>81.946626824826296</v>
      </c>
      <c r="L859" s="4">
        <f t="shared" si="516"/>
        <v>2.8486958281228564E-3</v>
      </c>
      <c r="M859" s="4">
        <f t="shared" si="517"/>
        <v>76.299994295669038</v>
      </c>
      <c r="N859">
        <f t="shared" si="518"/>
        <v>5821.6891295191281</v>
      </c>
      <c r="P859">
        <f>VLOOKUP(Lake!B859,'TRI Daily 2021-5'!S$1488:T$1851,2)</f>
        <v>79</v>
      </c>
      <c r="Q859">
        <f>VLOOKUP(Lake!B859,'TRI Daily 2021-5'!U$1488:V$1851,2)</f>
        <v>78.678571428571431</v>
      </c>
      <c r="R859">
        <f t="shared" si="505"/>
        <v>84.66357142857143</v>
      </c>
      <c r="S859">
        <f t="shared" si="506"/>
        <v>7.094612755102049</v>
      </c>
      <c r="T859">
        <f>VLOOKUP(Lake!B859,'TRI Daily 2021-5'!W$1488:X$1851,2)</f>
        <v>78.523809523809518</v>
      </c>
      <c r="U859">
        <f t="shared" si="507"/>
        <v>84.663809523809519</v>
      </c>
      <c r="V859">
        <f t="shared" si="508"/>
        <v>7.0958811791382965</v>
      </c>
    </row>
    <row r="860" spans="1:22" x14ac:dyDescent="0.45">
      <c r="A860" s="8">
        <v>45869.791666666664</v>
      </c>
      <c r="B860" s="2">
        <f t="shared" si="514"/>
        <v>212</v>
      </c>
      <c r="C860">
        <v>87</v>
      </c>
      <c r="K860" s="4">
        <f t="shared" si="515"/>
        <v>81.946626824826296</v>
      </c>
      <c r="L860" s="4">
        <f t="shared" si="516"/>
        <v>25.536580447565161</v>
      </c>
      <c r="M860" s="4">
        <f t="shared" si="517"/>
        <v>76.299994295669038</v>
      </c>
      <c r="N860">
        <f t="shared" si="518"/>
        <v>5821.6891295191281</v>
      </c>
      <c r="P860">
        <f>VLOOKUP(Lake!B860,'TRI Daily 2021-5'!S$1488:T$1851,2)</f>
        <v>79</v>
      </c>
      <c r="Q860">
        <f>VLOOKUP(Lake!B860,'TRI Daily 2021-5'!U$1488:V$1851,2)</f>
        <v>78.678571428571431</v>
      </c>
      <c r="R860">
        <f t="shared" si="505"/>
        <v>84.66357142857143</v>
      </c>
      <c r="S860">
        <f t="shared" si="506"/>
        <v>5.4588984693877487</v>
      </c>
      <c r="T860">
        <f>VLOOKUP(Lake!B860,'TRI Daily 2021-5'!W$1488:X$1851,2)</f>
        <v>78.523809523809518</v>
      </c>
      <c r="U860">
        <f t="shared" si="507"/>
        <v>84.663809523809519</v>
      </c>
      <c r="V860">
        <f t="shared" si="508"/>
        <v>5.4577859410431069</v>
      </c>
    </row>
    <row r="861" spans="1:22" x14ac:dyDescent="0.45">
      <c r="A861" s="8">
        <v>45871.291666666664</v>
      </c>
      <c r="B861" s="2">
        <f t="shared" si="514"/>
        <v>214</v>
      </c>
      <c r="C861">
        <v>80.7</v>
      </c>
      <c r="K861" s="4">
        <f t="shared" si="515"/>
        <v>81.887930194677182</v>
      </c>
      <c r="L861" s="4">
        <f t="shared" si="516"/>
        <v>1.4111781474257603</v>
      </c>
      <c r="M861" s="4">
        <f t="shared" si="517"/>
        <v>76.290412014139434</v>
      </c>
      <c r="N861">
        <f t="shared" si="518"/>
        <v>5820.226965287151</v>
      </c>
      <c r="P861">
        <f>VLOOKUP(Lake!B861,'TRI Daily 2021-5'!S$1488:T$1851,2)</f>
        <v>70</v>
      </c>
      <c r="Q861">
        <f>VLOOKUP(Lake!B861,'TRI Daily 2021-5'!U$1488:V$1851,2)</f>
        <v>78.035714285714292</v>
      </c>
      <c r="R861">
        <f t="shared" si="505"/>
        <v>84.020714285714291</v>
      </c>
      <c r="S861">
        <f t="shared" si="506"/>
        <v>11.027143367346957</v>
      </c>
      <c r="T861">
        <f>VLOOKUP(Lake!B861,'TRI Daily 2021-5'!W$1488:X$1851,2)</f>
        <v>78.11904761904762</v>
      </c>
      <c r="U861">
        <f t="shared" si="507"/>
        <v>84.259047619047621</v>
      </c>
      <c r="V861">
        <f t="shared" si="508"/>
        <v>12.666819954648519</v>
      </c>
    </row>
    <row r="862" spans="1:22" x14ac:dyDescent="0.45">
      <c r="A862" s="8">
        <v>45872.541666666664</v>
      </c>
      <c r="B862" s="2">
        <f t="shared" si="514"/>
        <v>215</v>
      </c>
      <c r="C862">
        <v>78.400000000000006</v>
      </c>
      <c r="K862" s="4">
        <f t="shared" si="515"/>
        <v>81.850537367441234</v>
      </c>
      <c r="L862" s="4">
        <f t="shared" si="516"/>
        <v>11.906208124108241</v>
      </c>
      <c r="M862" s="4">
        <f t="shared" si="517"/>
        <v>76.278779058667581</v>
      </c>
      <c r="N862">
        <f t="shared" si="518"/>
        <v>5818.4521346810243</v>
      </c>
      <c r="P862">
        <f>VLOOKUP(Lake!B862,'TRI Daily 2021-5'!S$1488:T$1851,2)</f>
        <v>69.5</v>
      </c>
      <c r="Q862">
        <f>VLOOKUP(Lake!B862,'TRI Daily 2021-5'!U$1488:V$1851,2)</f>
        <v>77.392857142857139</v>
      </c>
      <c r="R862">
        <f t="shared" si="505"/>
        <v>83.377857142857138</v>
      </c>
      <c r="S862">
        <f t="shared" si="506"/>
        <v>24.779061734693776</v>
      </c>
      <c r="T862">
        <f>VLOOKUP(Lake!B862,'TRI Daily 2021-5'!W$1488:X$1851,2)</f>
        <v>77.785714285714292</v>
      </c>
      <c r="U862">
        <f t="shared" si="507"/>
        <v>83.925714285714292</v>
      </c>
      <c r="V862">
        <f t="shared" si="508"/>
        <v>30.53351836734695</v>
      </c>
    </row>
    <row r="863" spans="1:22" x14ac:dyDescent="0.45">
      <c r="A863" s="8">
        <v>45872.75</v>
      </c>
      <c r="B863" s="2">
        <f t="shared" si="514"/>
        <v>215</v>
      </c>
      <c r="C863">
        <v>78.2</v>
      </c>
      <c r="K863" s="4">
        <f t="shared" si="515"/>
        <v>81.850537367441234</v>
      </c>
      <c r="L863" s="4">
        <f t="shared" si="516"/>
        <v>13.326423071084754</v>
      </c>
      <c r="M863" s="4">
        <f t="shared" si="517"/>
        <v>76.278779058667581</v>
      </c>
      <c r="N863">
        <f t="shared" si="518"/>
        <v>5818.4521346810243</v>
      </c>
      <c r="P863">
        <f>VLOOKUP(Lake!B863,'TRI Daily 2021-5'!S$1488:T$1851,2)</f>
        <v>69.5</v>
      </c>
      <c r="Q863">
        <f>VLOOKUP(Lake!B863,'TRI Daily 2021-5'!U$1488:V$1851,2)</f>
        <v>77.392857142857139</v>
      </c>
      <c r="R863">
        <f t="shared" si="505"/>
        <v>83.377857142857138</v>
      </c>
      <c r="S863">
        <f t="shared" si="506"/>
        <v>26.810204591836658</v>
      </c>
      <c r="T863">
        <f>VLOOKUP(Lake!B863,'TRI Daily 2021-5'!W$1488:X$1851,2)</f>
        <v>77.785714285714292</v>
      </c>
      <c r="U863">
        <f t="shared" si="507"/>
        <v>83.925714285714292</v>
      </c>
      <c r="V863">
        <f t="shared" si="508"/>
        <v>32.783804081632695</v>
      </c>
    </row>
    <row r="864" spans="1:22" x14ac:dyDescent="0.45">
      <c r="A864" s="8">
        <v>45874.333333333336</v>
      </c>
      <c r="B864" s="2">
        <f t="shared" si="514"/>
        <v>217</v>
      </c>
      <c r="C864">
        <v>77.7</v>
      </c>
      <c r="K864" s="4">
        <f t="shared" si="515"/>
        <v>81.759718086871743</v>
      </c>
      <c r="L864" s="4">
        <f t="shared" si="516"/>
        <v>16.481310944873542</v>
      </c>
      <c r="M864" s="4">
        <f t="shared" si="517"/>
        <v>76.241846752767131</v>
      </c>
      <c r="N864">
        <f t="shared" si="518"/>
        <v>5812.8191962724277</v>
      </c>
      <c r="P864">
        <f>VLOOKUP(Lake!B864,'TRI Daily 2021-5'!S$1488:T$1851,2)</f>
        <v>71</v>
      </c>
      <c r="Q864">
        <f>VLOOKUP(Lake!B864,'TRI Daily 2021-5'!U$1488:V$1851,2)</f>
        <v>76.321428571428569</v>
      </c>
      <c r="R864">
        <f t="shared" si="505"/>
        <v>82.306428571428569</v>
      </c>
      <c r="S864">
        <f t="shared" si="506"/>
        <v>21.21918418367342</v>
      </c>
      <c r="T864">
        <f>VLOOKUP(Lake!B864,'TRI Daily 2021-5'!W$1488:X$1851,2)</f>
        <v>77.095238095238102</v>
      </c>
      <c r="U864">
        <f t="shared" si="507"/>
        <v>83.235238095238103</v>
      </c>
      <c r="V864">
        <f t="shared" si="508"/>
        <v>30.638860770975107</v>
      </c>
    </row>
    <row r="865" spans="1:22" x14ac:dyDescent="0.45">
      <c r="A865" s="8">
        <v>45874.75</v>
      </c>
      <c r="B865" s="2">
        <f t="shared" si="514"/>
        <v>217</v>
      </c>
      <c r="C865">
        <v>81.3</v>
      </c>
      <c r="K865" s="4">
        <f t="shared" si="515"/>
        <v>81.759718086871743</v>
      </c>
      <c r="L865" s="4">
        <f t="shared" si="516"/>
        <v>0.21134071939701807</v>
      </c>
      <c r="M865" s="4">
        <f t="shared" si="517"/>
        <v>76.241846752767131</v>
      </c>
      <c r="N865">
        <f t="shared" si="518"/>
        <v>5812.8191962724277</v>
      </c>
      <c r="P865">
        <f>VLOOKUP(Lake!B865,'TRI Daily 2021-5'!S$1488:T$1851,2)</f>
        <v>71</v>
      </c>
      <c r="Q865">
        <f>VLOOKUP(Lake!B865,'TRI Daily 2021-5'!U$1488:V$1851,2)</f>
        <v>76.321428571428569</v>
      </c>
      <c r="R865">
        <f t="shared" si="505"/>
        <v>82.306428571428569</v>
      </c>
      <c r="S865">
        <f t="shared" si="506"/>
        <v>1.0128984693877556</v>
      </c>
      <c r="T865">
        <f>VLOOKUP(Lake!B865,'TRI Daily 2021-5'!W$1488:X$1851,2)</f>
        <v>77.095238095238102</v>
      </c>
      <c r="U865">
        <f t="shared" si="507"/>
        <v>83.235238095238103</v>
      </c>
      <c r="V865">
        <f t="shared" si="508"/>
        <v>3.7451464852608103</v>
      </c>
    </row>
    <row r="866" spans="1:22" x14ac:dyDescent="0.45">
      <c r="A866" s="8">
        <v>45875.375</v>
      </c>
      <c r="B866" s="2">
        <f t="shared" si="514"/>
        <v>218</v>
      </c>
      <c r="C866">
        <v>77.900000000000006</v>
      </c>
      <c r="K866" s="4">
        <f t="shared" si="515"/>
        <v>81.706318545251094</v>
      </c>
      <c r="L866" s="4">
        <f t="shared" si="516"/>
        <v>14.488060867922359</v>
      </c>
      <c r="M866" s="4">
        <f t="shared" si="517"/>
        <v>76.216558346177834</v>
      </c>
      <c r="N866">
        <f t="shared" si="518"/>
        <v>5808.9637661363304</v>
      </c>
      <c r="P866">
        <f>VLOOKUP(Lake!B866,'TRI Daily 2021-5'!S$1488:T$1851,2)</f>
        <v>72.5</v>
      </c>
      <c r="Q866">
        <f>VLOOKUP(Lake!B866,'TRI Daily 2021-5'!U$1488:V$1851,2)</f>
        <v>75.964285714285708</v>
      </c>
      <c r="R866">
        <f t="shared" si="505"/>
        <v>81.949285714285708</v>
      </c>
      <c r="S866">
        <f t="shared" si="506"/>
        <v>16.396714795918268</v>
      </c>
      <c r="T866">
        <f>VLOOKUP(Lake!B866,'TRI Daily 2021-5'!W$1488:X$1851,2)</f>
        <v>76.761904761904759</v>
      </c>
      <c r="U866">
        <f t="shared" si="507"/>
        <v>82.90190476190476</v>
      </c>
      <c r="V866">
        <f t="shared" si="508"/>
        <v>25.019051247165454</v>
      </c>
    </row>
    <row r="867" spans="1:22" x14ac:dyDescent="0.45">
      <c r="A867" s="8">
        <v>45876.416666666664</v>
      </c>
      <c r="B867" s="2">
        <f t="shared" si="514"/>
        <v>219</v>
      </c>
      <c r="C867">
        <v>78.599999999999994</v>
      </c>
      <c r="K867" s="4">
        <f t="shared" si="515"/>
        <v>81.647612974995496</v>
      </c>
      <c r="L867" s="4">
        <f t="shared" si="516"/>
        <v>9.2879448453609346</v>
      </c>
      <c r="M867" s="4">
        <f t="shared" si="517"/>
        <v>76.186731312792176</v>
      </c>
      <c r="N867">
        <f t="shared" si="518"/>
        <v>5804.4180281275876</v>
      </c>
      <c r="P867">
        <f>VLOOKUP(Lake!B867,'TRI Daily 2021-5'!S$1488:T$1851,2)</f>
        <v>73</v>
      </c>
      <c r="Q867">
        <f>VLOOKUP(Lake!B867,'TRI Daily 2021-5'!U$1488:V$1851,2)</f>
        <v>75.785714285714292</v>
      </c>
      <c r="R867">
        <f t="shared" si="505"/>
        <v>81.770714285714291</v>
      </c>
      <c r="S867">
        <f t="shared" si="506"/>
        <v>10.053429081632725</v>
      </c>
      <c r="T867">
        <f>VLOOKUP(Lake!B867,'TRI Daily 2021-5'!W$1488:X$1851,2)</f>
        <v>76.476190476190482</v>
      </c>
      <c r="U867">
        <f t="shared" si="507"/>
        <v>82.616190476190482</v>
      </c>
      <c r="V867">
        <f t="shared" si="508"/>
        <v>16.129785941043178</v>
      </c>
    </row>
    <row r="868" spans="1:22" x14ac:dyDescent="0.45">
      <c r="A868" s="8">
        <v>45876.5</v>
      </c>
      <c r="B868" s="2">
        <f t="shared" si="514"/>
        <v>219</v>
      </c>
      <c r="C868">
        <v>80.7</v>
      </c>
      <c r="K868" s="4">
        <f t="shared" si="515"/>
        <v>81.647612974995496</v>
      </c>
      <c r="L868" s="4">
        <f t="shared" si="516"/>
        <v>0.89797035037980988</v>
      </c>
      <c r="M868" s="4">
        <f t="shared" si="517"/>
        <v>76.186731312792176</v>
      </c>
      <c r="N868">
        <f t="shared" si="518"/>
        <v>5804.4180281275876</v>
      </c>
      <c r="P868">
        <f>VLOOKUP(Lake!B868,'TRI Daily 2021-5'!S$1488:T$1851,2)</f>
        <v>73</v>
      </c>
      <c r="Q868">
        <f>VLOOKUP(Lake!B868,'TRI Daily 2021-5'!U$1488:V$1851,2)</f>
        <v>75.785714285714292</v>
      </c>
      <c r="R868">
        <f t="shared" si="505"/>
        <v>81.770714285714291</v>
      </c>
      <c r="S868">
        <f t="shared" si="506"/>
        <v>1.1464290816326588</v>
      </c>
      <c r="T868">
        <f>VLOOKUP(Lake!B868,'TRI Daily 2021-5'!W$1488:X$1851,2)</f>
        <v>76.476190476190482</v>
      </c>
      <c r="U868">
        <f t="shared" si="507"/>
        <v>82.616190476190482</v>
      </c>
      <c r="V868">
        <f t="shared" si="508"/>
        <v>3.6717859410430957</v>
      </c>
    </row>
    <row r="869" spans="1:22" x14ac:dyDescent="0.45">
      <c r="A869" s="8">
        <v>45876.729166666664</v>
      </c>
      <c r="B869" s="2">
        <f t="shared" si="514"/>
        <v>219</v>
      </c>
      <c r="C869">
        <v>82.9</v>
      </c>
      <c r="K869" s="4">
        <f t="shared" si="515"/>
        <v>81.647612974995496</v>
      </c>
      <c r="L869" s="4">
        <f t="shared" si="516"/>
        <v>1.5684732603996454</v>
      </c>
      <c r="M869" s="4">
        <f t="shared" si="517"/>
        <v>76.186731312792176</v>
      </c>
      <c r="N869">
        <f t="shared" si="518"/>
        <v>5804.4180281275876</v>
      </c>
      <c r="P869">
        <f>VLOOKUP(Lake!B869,'TRI Daily 2021-5'!S$1488:T$1851,2)</f>
        <v>73</v>
      </c>
      <c r="Q869">
        <f>VLOOKUP(Lake!B869,'TRI Daily 2021-5'!U$1488:V$1851,2)</f>
        <v>75.785714285714292</v>
      </c>
      <c r="R869">
        <f t="shared" si="505"/>
        <v>81.770714285714291</v>
      </c>
      <c r="S869">
        <f t="shared" si="506"/>
        <v>1.2752862244897962</v>
      </c>
      <c r="T869">
        <f>VLOOKUP(Lake!B869,'TRI Daily 2021-5'!W$1488:X$1851,2)</f>
        <v>76.476190476190482</v>
      </c>
      <c r="U869">
        <f t="shared" si="507"/>
        <v>82.616190476190482</v>
      </c>
      <c r="V869">
        <f t="shared" si="508"/>
        <v>8.0547845804988499E-2</v>
      </c>
    </row>
    <row r="870" spans="1:22" x14ac:dyDescent="0.45">
      <c r="A870" s="8">
        <v>45877.458333333336</v>
      </c>
      <c r="B870" s="2">
        <f t="shared" si="514"/>
        <v>220</v>
      </c>
      <c r="C870">
        <v>80</v>
      </c>
      <c r="K870" s="4">
        <f t="shared" si="515"/>
        <v>81.583618771832349</v>
      </c>
      <c r="L870" s="4">
        <f t="shared" si="516"/>
        <v>2.5078484144997963</v>
      </c>
      <c r="M870" s="4">
        <f t="shared" si="517"/>
        <v>76.15237449100384</v>
      </c>
      <c r="N870">
        <f t="shared" si="518"/>
        <v>5799.184140618092</v>
      </c>
      <c r="P870">
        <f>VLOOKUP(Lake!B870,'TRI Daily 2021-5'!S$1488:T$1851,2)</f>
        <v>72.5</v>
      </c>
      <c r="Q870">
        <f>VLOOKUP(Lake!B870,'TRI Daily 2021-5'!U$1488:V$1851,2)</f>
        <v>75.428571428571431</v>
      </c>
      <c r="R870">
        <f t="shared" si="505"/>
        <v>81.41357142857143</v>
      </c>
      <c r="S870">
        <f t="shared" si="506"/>
        <v>1.9981841836734735</v>
      </c>
      <c r="T870">
        <f>VLOOKUP(Lake!B870,'TRI Daily 2021-5'!W$1488:X$1851,2)</f>
        <v>76.214285714285708</v>
      </c>
      <c r="U870">
        <f t="shared" si="507"/>
        <v>82.354285714285709</v>
      </c>
      <c r="V870">
        <f t="shared" si="508"/>
        <v>5.5426612244897697</v>
      </c>
    </row>
    <row r="871" spans="1:22" x14ac:dyDescent="0.45">
      <c r="A871" s="8">
        <v>45882.375</v>
      </c>
      <c r="B871" s="2">
        <f t="shared" si="514"/>
        <v>225</v>
      </c>
      <c r="C871">
        <v>79.5</v>
      </c>
      <c r="K871" s="4">
        <f t="shared" si="515"/>
        <v>81.185036484777584</v>
      </c>
      <c r="L871" s="4">
        <f t="shared" si="516"/>
        <v>2.8393479550315956</v>
      </c>
      <c r="M871" s="4">
        <f t="shared" si="517"/>
        <v>75.913046678945008</v>
      </c>
      <c r="N871">
        <f t="shared" si="518"/>
        <v>5762.7906560796837</v>
      </c>
      <c r="P871">
        <f>VLOOKUP(Lake!B871,'TRI Daily 2021-5'!S$1488:T$1851,2)</f>
        <v>75</v>
      </c>
      <c r="Q871">
        <f>VLOOKUP(Lake!B871,'TRI Daily 2021-5'!U$1488:V$1851,2)</f>
        <v>73.071428571428569</v>
      </c>
      <c r="R871">
        <f t="shared" si="505"/>
        <v>79.056428571428569</v>
      </c>
      <c r="S871">
        <f t="shared" si="506"/>
        <v>0.19675561224490026</v>
      </c>
      <c r="T871">
        <f>VLOOKUP(Lake!B871,'TRI Daily 2021-5'!W$1488:X$1851,2)</f>
        <v>75.047619047619051</v>
      </c>
      <c r="U871">
        <f t="shared" si="507"/>
        <v>81.187619047619052</v>
      </c>
      <c r="V871">
        <f t="shared" si="508"/>
        <v>2.8480580498866348</v>
      </c>
    </row>
    <row r="872" spans="1:22" x14ac:dyDescent="0.45">
      <c r="A872" s="8">
        <v>45883.5</v>
      </c>
      <c r="B872" s="2">
        <f t="shared" si="514"/>
        <v>226</v>
      </c>
      <c r="C872">
        <v>80.7</v>
      </c>
      <c r="K872" s="4">
        <f t="shared" si="515"/>
        <v>81.089763134867624</v>
      </c>
      <c r="L872" s="4">
        <f t="shared" si="516"/>
        <v>0.15191530130183561</v>
      </c>
      <c r="M872" s="4">
        <f t="shared" si="517"/>
        <v>75.851771666989279</v>
      </c>
      <c r="N872">
        <f t="shared" si="518"/>
        <v>5753.4912650210772</v>
      </c>
      <c r="P872">
        <f>VLOOKUP(Lake!B872,'TRI Daily 2021-5'!S$1488:T$1851,2)</f>
        <v>78</v>
      </c>
      <c r="Q872">
        <f>VLOOKUP(Lake!B872,'TRI Daily 2021-5'!U$1488:V$1851,2)</f>
        <v>73</v>
      </c>
      <c r="R872">
        <f t="shared" ref="R872:R935" si="519">Q872+$R$289</f>
        <v>78.984999999999999</v>
      </c>
      <c r="S872">
        <f t="shared" ref="S872:S935" si="520">(R872-C872)^2</f>
        <v>2.9412250000000117</v>
      </c>
      <c r="T872">
        <f>VLOOKUP(Lake!B872,'TRI Daily 2021-5'!W$1488:X$1851,2)</f>
        <v>75.166666666666671</v>
      </c>
      <c r="U872">
        <f t="shared" ref="U872:U935" si="521">T872+$V$289</f>
        <v>81.306666666666672</v>
      </c>
      <c r="V872">
        <f t="shared" ref="V872:V935" si="522">(U872-C872)^2</f>
        <v>0.36804444444444745</v>
      </c>
    </row>
    <row r="873" spans="1:22" x14ac:dyDescent="0.45">
      <c r="A873" s="8">
        <v>45883.666666666664</v>
      </c>
      <c r="B873" s="2">
        <f t="shared" si="514"/>
        <v>226</v>
      </c>
      <c r="C873">
        <v>85.4</v>
      </c>
      <c r="K873" s="4">
        <f t="shared" si="515"/>
        <v>81.089763134867624</v>
      </c>
      <c r="L873" s="4">
        <f t="shared" si="516"/>
        <v>18.578141833546219</v>
      </c>
      <c r="M873" s="4">
        <f t="shared" si="517"/>
        <v>75.851771666989279</v>
      </c>
      <c r="N873">
        <f t="shared" si="518"/>
        <v>5753.4912650210772</v>
      </c>
      <c r="P873">
        <f>VLOOKUP(Lake!B873,'TRI Daily 2021-5'!S$1488:T$1851,2)</f>
        <v>78</v>
      </c>
      <c r="Q873">
        <f>VLOOKUP(Lake!B873,'TRI Daily 2021-5'!U$1488:V$1851,2)</f>
        <v>73</v>
      </c>
      <c r="R873">
        <f t="shared" si="519"/>
        <v>78.984999999999999</v>
      </c>
      <c r="S873">
        <f t="shared" si="520"/>
        <v>41.15222500000008</v>
      </c>
      <c r="T873">
        <f>VLOOKUP(Lake!B873,'TRI Daily 2021-5'!W$1488:X$1851,2)</f>
        <v>75.166666666666671</v>
      </c>
      <c r="U873">
        <f t="shared" si="521"/>
        <v>81.306666666666672</v>
      </c>
      <c r="V873">
        <f t="shared" si="522"/>
        <v>16.755377777777781</v>
      </c>
    </row>
    <row r="874" spans="1:22" x14ac:dyDescent="0.45">
      <c r="A874" s="8">
        <v>45884.5</v>
      </c>
      <c r="B874" s="2">
        <f t="shared" si="514"/>
        <v>227</v>
      </c>
      <c r="C874">
        <v>81.8</v>
      </c>
      <c r="K874" s="4">
        <f t="shared" si="515"/>
        <v>80.989366454997153</v>
      </c>
      <c r="L874" s="4">
        <f t="shared" si="516"/>
        <v>0.65712674428387774</v>
      </c>
      <c r="M874" s="4">
        <f t="shared" si="517"/>
        <v>75.786066122402957</v>
      </c>
      <c r="N874">
        <f t="shared" si="518"/>
        <v>5743.5278183092332</v>
      </c>
      <c r="P874">
        <f>VLOOKUP(Lake!B874,'TRI Daily 2021-5'!S$1488:T$1851,2)</f>
        <v>78.5</v>
      </c>
      <c r="Q874">
        <f>VLOOKUP(Lake!B874,'TRI Daily 2021-5'!U$1488:V$1851,2)</f>
        <v>73.142857142857139</v>
      </c>
      <c r="R874">
        <f t="shared" si="519"/>
        <v>79.127857142857138</v>
      </c>
      <c r="S874">
        <f t="shared" si="520"/>
        <v>7.1403474489796013</v>
      </c>
      <c r="T874">
        <f>VLOOKUP(Lake!B874,'TRI Daily 2021-5'!W$1488:X$1851,2)</f>
        <v>75.214285714285708</v>
      </c>
      <c r="U874">
        <f t="shared" si="521"/>
        <v>81.354285714285709</v>
      </c>
      <c r="V874">
        <f t="shared" si="522"/>
        <v>0.19866122448979831</v>
      </c>
    </row>
    <row r="875" spans="1:22" x14ac:dyDescent="0.45">
      <c r="A875" s="8">
        <v>45884.625</v>
      </c>
      <c r="B875" s="2">
        <f t="shared" si="514"/>
        <v>227</v>
      </c>
      <c r="C875">
        <v>85.4</v>
      </c>
      <c r="K875" s="4">
        <f t="shared" si="515"/>
        <v>80.989366454997153</v>
      </c>
      <c r="L875" s="4">
        <f t="shared" si="516"/>
        <v>19.453688268304429</v>
      </c>
      <c r="M875" s="4">
        <f t="shared" si="517"/>
        <v>75.786066122402957</v>
      </c>
      <c r="N875">
        <f t="shared" si="518"/>
        <v>5743.5278183092332</v>
      </c>
      <c r="P875">
        <f>VLOOKUP(Lake!B875,'TRI Daily 2021-5'!S$1488:T$1851,2)</f>
        <v>78.5</v>
      </c>
      <c r="Q875">
        <f>VLOOKUP(Lake!B875,'TRI Daily 2021-5'!U$1488:V$1851,2)</f>
        <v>73.142857142857139</v>
      </c>
      <c r="R875">
        <f t="shared" si="519"/>
        <v>79.127857142857138</v>
      </c>
      <c r="S875">
        <f t="shared" si="520"/>
        <v>39.339776020408294</v>
      </c>
      <c r="T875">
        <f>VLOOKUP(Lake!B875,'TRI Daily 2021-5'!W$1488:X$1851,2)</f>
        <v>75.214285714285708</v>
      </c>
      <c r="U875">
        <f t="shared" si="521"/>
        <v>81.354285714285709</v>
      </c>
      <c r="V875">
        <f t="shared" si="522"/>
        <v>16.367804081632745</v>
      </c>
    </row>
    <row r="876" spans="1:22" x14ac:dyDescent="0.45">
      <c r="A876" s="8">
        <v>45884.6875</v>
      </c>
      <c r="B876" s="2">
        <f t="shared" si="514"/>
        <v>227</v>
      </c>
      <c r="C876">
        <v>87.2</v>
      </c>
      <c r="K876" s="4">
        <f t="shared" si="515"/>
        <v>80.989366454997153</v>
      </c>
      <c r="L876" s="4">
        <f t="shared" si="516"/>
        <v>38.571969030314662</v>
      </c>
      <c r="M876" s="4">
        <f t="shared" si="517"/>
        <v>75.786066122402957</v>
      </c>
      <c r="N876">
        <f t="shared" si="518"/>
        <v>5743.5278183092332</v>
      </c>
      <c r="P876">
        <f>VLOOKUP(Lake!B876,'TRI Daily 2021-5'!S$1488:T$1851,2)</f>
        <v>78.5</v>
      </c>
      <c r="Q876">
        <f>VLOOKUP(Lake!B876,'TRI Daily 2021-5'!U$1488:V$1851,2)</f>
        <v>73.142857142857139</v>
      </c>
      <c r="R876">
        <f t="shared" si="519"/>
        <v>79.127857142857138</v>
      </c>
      <c r="S876">
        <f t="shared" si="520"/>
        <v>65.159490306122564</v>
      </c>
      <c r="T876">
        <f>VLOOKUP(Lake!B876,'TRI Daily 2021-5'!W$1488:X$1851,2)</f>
        <v>75.214285714285708</v>
      </c>
      <c r="U876">
        <f t="shared" si="521"/>
        <v>81.354285714285709</v>
      </c>
      <c r="V876">
        <f t="shared" si="522"/>
        <v>34.172375510204176</v>
      </c>
    </row>
    <row r="877" spans="1:22" x14ac:dyDescent="0.45">
      <c r="A877" s="8">
        <v>45885.708333333336</v>
      </c>
      <c r="B877" s="2">
        <f t="shared" si="514"/>
        <v>228</v>
      </c>
      <c r="C877">
        <v>86.1</v>
      </c>
      <c r="K877" s="4">
        <f t="shared" si="515"/>
        <v>80.88387619486916</v>
      </c>
      <c r="L877" s="4">
        <f t="shared" si="516"/>
        <v>27.207947550452577</v>
      </c>
      <c r="M877" s="4">
        <f t="shared" si="517"/>
        <v>75.715949515156964</v>
      </c>
      <c r="N877">
        <f t="shared" si="518"/>
        <v>5732.9050109817981</v>
      </c>
      <c r="P877">
        <f>VLOOKUP(Lake!B877,'TRI Daily 2021-5'!S$1488:T$1851,2)</f>
        <v>77.5</v>
      </c>
      <c r="Q877">
        <f>VLOOKUP(Lake!B877,'TRI Daily 2021-5'!U$1488:V$1851,2)</f>
        <v>73.678571428571431</v>
      </c>
      <c r="R877">
        <f t="shared" si="519"/>
        <v>79.66357142857143</v>
      </c>
      <c r="S877">
        <f t="shared" si="520"/>
        <v>41.427612755101947</v>
      </c>
      <c r="T877">
        <f>VLOOKUP(Lake!B877,'TRI Daily 2021-5'!W$1488:X$1851,2)</f>
        <v>75.023809523809518</v>
      </c>
      <c r="U877">
        <f t="shared" si="521"/>
        <v>81.163809523809519</v>
      </c>
      <c r="V877">
        <f t="shared" si="522"/>
        <v>24.365976417233551</v>
      </c>
    </row>
    <row r="878" spans="1:22" x14ac:dyDescent="0.45">
      <c r="A878" s="8">
        <v>45886.333333333336</v>
      </c>
      <c r="B878" s="2">
        <f t="shared" si="514"/>
        <v>229</v>
      </c>
      <c r="C878">
        <v>80.2</v>
      </c>
      <c r="K878" s="4">
        <f t="shared" si="515"/>
        <v>80.773323613524383</v>
      </c>
      <c r="L878" s="4">
        <f t="shared" si="516"/>
        <v>0.32869996582465261</v>
      </c>
      <c r="M878" s="4">
        <f t="shared" si="517"/>
        <v>75.641442622315239</v>
      </c>
      <c r="N878">
        <f t="shared" si="518"/>
        <v>5721.6278419850087</v>
      </c>
      <c r="P878">
        <f>VLOOKUP(Lake!B878,'TRI Daily 2021-5'!S$1488:T$1851,2)</f>
        <v>76.5</v>
      </c>
      <c r="Q878">
        <f>VLOOKUP(Lake!B878,'TRI Daily 2021-5'!U$1488:V$1851,2)</f>
        <v>74.178571428571431</v>
      </c>
      <c r="R878">
        <f t="shared" si="519"/>
        <v>80.16357142857143</v>
      </c>
      <c r="S878">
        <f t="shared" si="520"/>
        <v>1.3270408163266311E-3</v>
      </c>
      <c r="T878">
        <f>VLOOKUP(Lake!B878,'TRI Daily 2021-5'!W$1488:X$1851,2)</f>
        <v>74.88095238095238</v>
      </c>
      <c r="U878">
        <f t="shared" si="521"/>
        <v>81.02095238095238</v>
      </c>
      <c r="V878">
        <f t="shared" si="522"/>
        <v>0.67396281179137729</v>
      </c>
    </row>
    <row r="879" spans="1:22" x14ac:dyDescent="0.45">
      <c r="A879" s="8">
        <v>45886.604166666664</v>
      </c>
      <c r="B879" s="2">
        <f t="shared" si="514"/>
        <v>229</v>
      </c>
      <c r="C879">
        <v>85.1</v>
      </c>
      <c r="K879" s="4">
        <f t="shared" si="515"/>
        <v>80.773323613524383</v>
      </c>
      <c r="L879" s="4">
        <f t="shared" si="516"/>
        <v>18.720128553285655</v>
      </c>
      <c r="M879" s="4">
        <f t="shared" si="517"/>
        <v>75.641442622315239</v>
      </c>
      <c r="N879">
        <f t="shared" si="518"/>
        <v>5721.6278419850087</v>
      </c>
      <c r="P879">
        <f>VLOOKUP(Lake!B879,'TRI Daily 2021-5'!S$1488:T$1851,2)</f>
        <v>76.5</v>
      </c>
      <c r="Q879">
        <f>VLOOKUP(Lake!B879,'TRI Daily 2021-5'!U$1488:V$1851,2)</f>
        <v>74.178571428571431</v>
      </c>
      <c r="R879">
        <f t="shared" si="519"/>
        <v>80.16357142857143</v>
      </c>
      <c r="S879">
        <f t="shared" si="520"/>
        <v>24.368327040816254</v>
      </c>
      <c r="T879">
        <f>VLOOKUP(Lake!B879,'TRI Daily 2021-5'!W$1488:X$1851,2)</f>
        <v>74.88095238095238</v>
      </c>
      <c r="U879">
        <f t="shared" si="521"/>
        <v>81.02095238095238</v>
      </c>
      <c r="V879">
        <f t="shared" si="522"/>
        <v>16.638629478458011</v>
      </c>
    </row>
    <row r="880" spans="1:22" x14ac:dyDescent="0.45">
      <c r="A880" s="8">
        <v>45890.375</v>
      </c>
      <c r="B880" s="2">
        <f t="shared" si="514"/>
        <v>233</v>
      </c>
      <c r="C880">
        <v>79.3</v>
      </c>
      <c r="K880" s="4">
        <f t="shared" si="515"/>
        <v>80.281167552478038</v>
      </c>
      <c r="L880" s="4">
        <f t="shared" si="516"/>
        <v>0.96268976603574974</v>
      </c>
      <c r="M880" s="4">
        <f t="shared" si="517"/>
        <v>75.299973128974713</v>
      </c>
      <c r="N880">
        <f t="shared" si="518"/>
        <v>5670.0859532243139</v>
      </c>
      <c r="P880">
        <f>VLOOKUP(Lake!B880,'TRI Daily 2021-5'!S$1488:T$1851,2)</f>
        <v>77</v>
      </c>
      <c r="Q880">
        <f>VLOOKUP(Lake!B880,'TRI Daily 2021-5'!U$1488:V$1851,2)</f>
        <v>75.642857142857139</v>
      </c>
      <c r="R880">
        <f t="shared" si="519"/>
        <v>81.627857142857138</v>
      </c>
      <c r="S880">
        <f t="shared" si="520"/>
        <v>5.418918877551012</v>
      </c>
      <c r="T880">
        <f>VLOOKUP(Lake!B880,'TRI Daily 2021-5'!W$1488:X$1851,2)</f>
        <v>74.452380952380949</v>
      </c>
      <c r="U880">
        <f t="shared" si="521"/>
        <v>80.59238095238095</v>
      </c>
      <c r="V880">
        <f t="shared" si="522"/>
        <v>1.6702485260770976</v>
      </c>
    </row>
    <row r="881" spans="1:22" x14ac:dyDescent="0.45">
      <c r="A881" s="8">
        <v>45890.666666666664</v>
      </c>
      <c r="B881" s="2">
        <f t="shared" si="514"/>
        <v>233</v>
      </c>
      <c r="C881">
        <v>84.1</v>
      </c>
      <c r="K881" s="4">
        <f t="shared" si="515"/>
        <v>80.281167552478038</v>
      </c>
      <c r="L881" s="4">
        <f t="shared" si="516"/>
        <v>14.583481262246533</v>
      </c>
      <c r="M881" s="4">
        <f t="shared" si="517"/>
        <v>75.299973128974713</v>
      </c>
      <c r="N881">
        <f t="shared" si="518"/>
        <v>5670.0859532243139</v>
      </c>
      <c r="P881">
        <f>VLOOKUP(Lake!B881,'TRI Daily 2021-5'!S$1488:T$1851,2)</f>
        <v>77</v>
      </c>
      <c r="Q881">
        <f>VLOOKUP(Lake!B881,'TRI Daily 2021-5'!U$1488:V$1851,2)</f>
        <v>75.642857142857139</v>
      </c>
      <c r="R881">
        <f t="shared" si="519"/>
        <v>81.627857142857138</v>
      </c>
      <c r="S881">
        <f t="shared" si="520"/>
        <v>6.1114903061224437</v>
      </c>
      <c r="T881">
        <f>VLOOKUP(Lake!B881,'TRI Daily 2021-5'!W$1488:X$1851,2)</f>
        <v>74.452380952380949</v>
      </c>
      <c r="U881">
        <f t="shared" si="521"/>
        <v>80.59238095238095</v>
      </c>
      <c r="V881">
        <f t="shared" si="522"/>
        <v>12.303391383219935</v>
      </c>
    </row>
    <row r="882" spans="1:22" x14ac:dyDescent="0.45">
      <c r="A882" s="8">
        <v>45891.375</v>
      </c>
      <c r="B882" s="2">
        <f t="shared" si="514"/>
        <v>234</v>
      </c>
      <c r="C882">
        <v>78.599999999999994</v>
      </c>
      <c r="K882" s="4">
        <f t="shared" si="515"/>
        <v>80.145824404280376</v>
      </c>
      <c r="L882" s="4">
        <f t="shared" si="516"/>
        <v>2.3895730888687954</v>
      </c>
      <c r="M882" s="4">
        <f t="shared" si="517"/>
        <v>75.20387175987014</v>
      </c>
      <c r="N882">
        <f t="shared" si="518"/>
        <v>5655.6223276749934</v>
      </c>
      <c r="P882">
        <f>VLOOKUP(Lake!B882,'TRI Daily 2021-5'!S$1488:T$1851,2)</f>
        <v>76.5</v>
      </c>
      <c r="Q882">
        <f>VLOOKUP(Lake!B882,'TRI Daily 2021-5'!U$1488:V$1851,2)</f>
        <v>75.928571428571431</v>
      </c>
      <c r="R882">
        <f t="shared" si="519"/>
        <v>81.91357142857143</v>
      </c>
      <c r="S882">
        <f t="shared" si="520"/>
        <v>10.979755612244945</v>
      </c>
      <c r="T882">
        <f>VLOOKUP(Lake!B882,'TRI Daily 2021-5'!W$1488:X$1851,2)</f>
        <v>74.452380952380949</v>
      </c>
      <c r="U882">
        <f t="shared" si="521"/>
        <v>80.59238095238095</v>
      </c>
      <c r="V882">
        <f t="shared" si="522"/>
        <v>3.9695818594104422</v>
      </c>
    </row>
    <row r="883" spans="1:22" x14ac:dyDescent="0.45">
      <c r="A883" s="8">
        <v>45894.333333333336</v>
      </c>
      <c r="B883" s="2">
        <f t="shared" si="514"/>
        <v>237</v>
      </c>
      <c r="C883">
        <v>77</v>
      </c>
      <c r="K883" s="4">
        <f t="shared" si="515"/>
        <v>79.710900820850952</v>
      </c>
      <c r="L883" s="4">
        <f t="shared" si="516"/>
        <v>7.3489832604903667</v>
      </c>
      <c r="M883" s="4">
        <f t="shared" si="517"/>
        <v>74.890256555816123</v>
      </c>
      <c r="N883">
        <f t="shared" si="518"/>
        <v>5608.5505269959594</v>
      </c>
      <c r="P883">
        <f>VLOOKUP(Lake!B883,'TRI Daily 2021-5'!S$1488:T$1851,2)</f>
        <v>65.5</v>
      </c>
      <c r="Q883">
        <f>VLOOKUP(Lake!B883,'TRI Daily 2021-5'!U$1488:V$1851,2)</f>
        <v>75.714285714285708</v>
      </c>
      <c r="R883">
        <f t="shared" si="519"/>
        <v>81.699285714285708</v>
      </c>
      <c r="S883">
        <f t="shared" si="520"/>
        <v>22.083286224489733</v>
      </c>
      <c r="T883">
        <f>VLOOKUP(Lake!B883,'TRI Daily 2021-5'!W$1488:X$1851,2)</f>
        <v>74.595238095238102</v>
      </c>
      <c r="U883">
        <f t="shared" si="521"/>
        <v>80.735238095238103</v>
      </c>
      <c r="V883">
        <f t="shared" si="522"/>
        <v>13.952003628117968</v>
      </c>
    </row>
    <row r="884" spans="1:22" x14ac:dyDescent="0.45">
      <c r="A884" s="8">
        <v>45894.666666666664</v>
      </c>
      <c r="B884" s="2">
        <f t="shared" si="514"/>
        <v>237</v>
      </c>
      <c r="C884">
        <v>78.599999999999994</v>
      </c>
      <c r="K884" s="4">
        <f t="shared" si="515"/>
        <v>79.710900820850952</v>
      </c>
      <c r="L884" s="4">
        <f t="shared" si="516"/>
        <v>1.2341006337673319</v>
      </c>
      <c r="M884" s="4">
        <f t="shared" si="517"/>
        <v>74.890256555816123</v>
      </c>
      <c r="N884">
        <f t="shared" si="518"/>
        <v>5608.5505269959594</v>
      </c>
      <c r="P884">
        <f>VLOOKUP(Lake!B884,'TRI Daily 2021-5'!S$1488:T$1851,2)</f>
        <v>65.5</v>
      </c>
      <c r="Q884">
        <f>VLOOKUP(Lake!B884,'TRI Daily 2021-5'!U$1488:V$1851,2)</f>
        <v>75.714285714285708</v>
      </c>
      <c r="R884">
        <f t="shared" si="519"/>
        <v>81.699285714285708</v>
      </c>
      <c r="S884">
        <f t="shared" si="520"/>
        <v>9.6055719387755047</v>
      </c>
      <c r="T884">
        <f>VLOOKUP(Lake!B884,'TRI Daily 2021-5'!W$1488:X$1851,2)</f>
        <v>74.595238095238102</v>
      </c>
      <c r="U884">
        <f t="shared" si="521"/>
        <v>80.735238095238103</v>
      </c>
      <c r="V884">
        <f t="shared" si="522"/>
        <v>4.5592417233560649</v>
      </c>
    </row>
    <row r="885" spans="1:22" x14ac:dyDescent="0.45">
      <c r="A885" s="8">
        <v>45895.333333333336</v>
      </c>
      <c r="B885" s="2">
        <f t="shared" si="514"/>
        <v>238</v>
      </c>
      <c r="C885">
        <v>74.400000000000006</v>
      </c>
      <c r="K885" s="4">
        <f t="shared" si="515"/>
        <v>79.556438111781532</v>
      </c>
      <c r="L885" s="4">
        <f t="shared" si="516"/>
        <v>26.588854000633027</v>
      </c>
      <c r="M885" s="4">
        <f t="shared" si="517"/>
        <v>74.777384379852847</v>
      </c>
      <c r="N885">
        <f t="shared" si="518"/>
        <v>5591.6572146922608</v>
      </c>
      <c r="P885">
        <f>VLOOKUP(Lake!B885,'TRI Daily 2021-5'!S$1488:T$1851,2)</f>
        <v>63</v>
      </c>
      <c r="Q885">
        <f>VLOOKUP(Lake!B885,'TRI Daily 2021-5'!U$1488:V$1851,2)</f>
        <v>74.892857142857139</v>
      </c>
      <c r="R885">
        <f t="shared" si="519"/>
        <v>80.877857142857138</v>
      </c>
      <c r="S885">
        <f t="shared" si="520"/>
        <v>41.962633163265174</v>
      </c>
      <c r="T885">
        <f>VLOOKUP(Lake!B885,'TRI Daily 2021-5'!W$1488:X$1851,2)</f>
        <v>74.214285714285708</v>
      </c>
      <c r="U885">
        <f t="shared" si="521"/>
        <v>80.354285714285709</v>
      </c>
      <c r="V885">
        <f t="shared" si="522"/>
        <v>35.453518367346803</v>
      </c>
    </row>
    <row r="886" spans="1:22" x14ac:dyDescent="0.45">
      <c r="A886" s="8">
        <v>45895.666666666664</v>
      </c>
      <c r="B886" s="2">
        <f t="shared" si="514"/>
        <v>238</v>
      </c>
      <c r="C886">
        <v>76.400000000000006</v>
      </c>
      <c r="K886" s="4">
        <f t="shared" ref="K886:K917" si="523">IF(B886&gt;0,$Q$3+$Q$4*SIN((B886-$Q$5)/365*2*PI()),0)</f>
        <v>79.556438111781532</v>
      </c>
      <c r="L886" s="4">
        <f t="shared" ref="L886:L917" si="524">(C886-K886)^2</f>
        <v>9.9631015535069238</v>
      </c>
      <c r="M886" s="4">
        <f t="shared" ref="M886:M917" si="525">$AJ$3+$AJ$4*SIN((B886-$AJ$5)/365*2*PI())</f>
        <v>74.777384379852847</v>
      </c>
      <c r="N886">
        <f t="shared" ref="N886:N917" si="526">IF(B886&gt;0,(D886-M886)^2,0)</f>
        <v>5591.6572146922608</v>
      </c>
      <c r="P886">
        <f>VLOOKUP(Lake!B886,'TRI Daily 2021-5'!S$1488:T$1851,2)</f>
        <v>63</v>
      </c>
      <c r="Q886">
        <f>VLOOKUP(Lake!B886,'TRI Daily 2021-5'!U$1488:V$1851,2)</f>
        <v>74.892857142857139</v>
      </c>
      <c r="R886">
        <f t="shared" si="519"/>
        <v>80.877857142857138</v>
      </c>
      <c r="S886">
        <f t="shared" si="520"/>
        <v>20.051204591836644</v>
      </c>
      <c r="T886">
        <f>VLOOKUP(Lake!B886,'TRI Daily 2021-5'!W$1488:X$1851,2)</f>
        <v>74.214285714285708</v>
      </c>
      <c r="U886">
        <f t="shared" si="521"/>
        <v>80.354285714285709</v>
      </c>
      <c r="V886">
        <f t="shared" si="522"/>
        <v>15.636375510203994</v>
      </c>
    </row>
    <row r="887" spans="1:22" x14ac:dyDescent="0.45">
      <c r="A887" s="8">
        <v>45896.375</v>
      </c>
      <c r="B887" s="2">
        <f t="shared" si="514"/>
        <v>239</v>
      </c>
      <c r="C887">
        <v>73.2</v>
      </c>
      <c r="K887" s="4">
        <f t="shared" si="523"/>
        <v>79.39730643004782</v>
      </c>
      <c r="L887" s="4">
        <f t="shared" si="524"/>
        <v>38.406606987912021</v>
      </c>
      <c r="M887" s="4">
        <f t="shared" si="525"/>
        <v>74.660400035399348</v>
      </c>
      <c r="N887">
        <f t="shared" si="526"/>
        <v>5574.175333445859</v>
      </c>
      <c r="P887">
        <f>VLOOKUP(Lake!B887,'TRI Daily 2021-5'!S$1488:T$1851,2)</f>
        <v>60.5</v>
      </c>
      <c r="Q887">
        <f>VLOOKUP(Lake!B887,'TRI Daily 2021-5'!U$1488:V$1851,2)</f>
        <v>73.857142857142861</v>
      </c>
      <c r="R887">
        <f t="shared" si="519"/>
        <v>79.842142857142861</v>
      </c>
      <c r="S887">
        <f t="shared" si="520"/>
        <v>44.118061734693889</v>
      </c>
      <c r="T887">
        <f>VLOOKUP(Lake!B887,'TRI Daily 2021-5'!W$1488:X$1851,2)</f>
        <v>73.642857142857139</v>
      </c>
      <c r="U887">
        <f t="shared" si="521"/>
        <v>79.782857142857139</v>
      </c>
      <c r="V887">
        <f t="shared" si="522"/>
        <v>43.334008163265224</v>
      </c>
    </row>
    <row r="888" spans="1:22" x14ac:dyDescent="0.45">
      <c r="A888" s="8">
        <v>45896.708333333336</v>
      </c>
      <c r="B888" s="2">
        <f t="shared" si="514"/>
        <v>239</v>
      </c>
      <c r="C888">
        <v>77.099999999999994</v>
      </c>
      <c r="K888" s="4">
        <f t="shared" si="523"/>
        <v>79.39730643004782</v>
      </c>
      <c r="L888" s="4">
        <f t="shared" si="524"/>
        <v>5.277616833539085</v>
      </c>
      <c r="M888" s="4">
        <f t="shared" si="525"/>
        <v>74.660400035399348</v>
      </c>
      <c r="N888">
        <f t="shared" si="526"/>
        <v>5574.175333445859</v>
      </c>
      <c r="P888">
        <f>VLOOKUP(Lake!B888,'TRI Daily 2021-5'!S$1488:T$1851,2)</f>
        <v>60.5</v>
      </c>
      <c r="Q888">
        <f>VLOOKUP(Lake!B888,'TRI Daily 2021-5'!U$1488:V$1851,2)</f>
        <v>73.857142857142861</v>
      </c>
      <c r="R888">
        <f t="shared" si="519"/>
        <v>79.842142857142861</v>
      </c>
      <c r="S888">
        <f t="shared" si="520"/>
        <v>7.5193474489796426</v>
      </c>
      <c r="T888">
        <f>VLOOKUP(Lake!B888,'TRI Daily 2021-5'!W$1488:X$1851,2)</f>
        <v>73.642857142857139</v>
      </c>
      <c r="U888">
        <f t="shared" si="521"/>
        <v>79.782857142857139</v>
      </c>
      <c r="V888">
        <f t="shared" si="522"/>
        <v>7.1977224489796034</v>
      </c>
    </row>
    <row r="889" spans="1:22" x14ac:dyDescent="0.45">
      <c r="A889" s="8">
        <v>45897.791666666664</v>
      </c>
      <c r="B889" s="2">
        <f t="shared" si="514"/>
        <v>240</v>
      </c>
      <c r="C889">
        <v>76</v>
      </c>
      <c r="K889" s="4">
        <f t="shared" si="523"/>
        <v>79.233552929801448</v>
      </c>
      <c r="L889" s="4">
        <f t="shared" si="524"/>
        <v>10.455864549827528</v>
      </c>
      <c r="M889" s="4">
        <f t="shared" si="525"/>
        <v>74.539338187441601</v>
      </c>
      <c r="N889">
        <f t="shared" si="526"/>
        <v>5556.1129374217899</v>
      </c>
      <c r="P889">
        <f>VLOOKUP(Lake!B889,'TRI Daily 2021-5'!S$1488:T$1851,2)</f>
        <v>63.5</v>
      </c>
      <c r="Q889">
        <f>VLOOKUP(Lake!B889,'TRI Daily 2021-5'!U$1488:V$1851,2)</f>
        <v>72.821428571428569</v>
      </c>
      <c r="R889">
        <f t="shared" si="519"/>
        <v>78.806428571428569</v>
      </c>
      <c r="S889">
        <f t="shared" si="520"/>
        <v>7.876041326530598</v>
      </c>
      <c r="T889">
        <f>VLOOKUP(Lake!B889,'TRI Daily 2021-5'!W$1488:X$1851,2)</f>
        <v>73.19047619047619</v>
      </c>
      <c r="U889">
        <f t="shared" si="521"/>
        <v>79.33047619047619</v>
      </c>
      <c r="V889">
        <f t="shared" si="522"/>
        <v>11.092071655328798</v>
      </c>
    </row>
    <row r="890" spans="1:22" x14ac:dyDescent="0.45">
      <c r="A890" s="8">
        <v>45917.333333333336</v>
      </c>
      <c r="B890" s="2">
        <f t="shared" si="514"/>
        <v>260</v>
      </c>
      <c r="C890">
        <v>73.2</v>
      </c>
      <c r="G890" t="s">
        <v>104</v>
      </c>
      <c r="K890" s="4">
        <f t="shared" si="523"/>
        <v>75.072122515314135</v>
      </c>
      <c r="L890" s="4">
        <f t="shared" si="524"/>
        <v>3.5048427123461119</v>
      </c>
      <c r="M890" s="4">
        <f t="shared" si="525"/>
        <v>71.325515979502285</v>
      </c>
      <c r="N890">
        <f t="shared" si="526"/>
        <v>5087.3292297422358</v>
      </c>
      <c r="P890">
        <f>VLOOKUP(Lake!B890,'TRI Daily 2021-5'!S$1488:T$1851,2)</f>
        <v>66.5</v>
      </c>
      <c r="Q890">
        <f>VLOOKUP(Lake!B890,'TRI Daily 2021-5'!U$1488:V$1851,2)</f>
        <v>65.214285714285708</v>
      </c>
      <c r="R890">
        <f t="shared" si="519"/>
        <v>71.199285714285708</v>
      </c>
      <c r="S890">
        <f t="shared" si="520"/>
        <v>4.0028576530612625</v>
      </c>
      <c r="T890">
        <f>VLOOKUP(Lake!B890,'TRI Daily 2021-5'!W$1488:X$1851,2)</f>
        <v>65.38095238095238</v>
      </c>
      <c r="U890">
        <f t="shared" si="521"/>
        <v>71.52095238095238</v>
      </c>
      <c r="V890">
        <f t="shared" si="522"/>
        <v>2.8192009070294906</v>
      </c>
    </row>
    <row r="891" spans="1:22" x14ac:dyDescent="0.45">
      <c r="A891" s="8">
        <v>45917.458333333336</v>
      </c>
      <c r="B891" s="2">
        <f t="shared" si="514"/>
        <v>260</v>
      </c>
      <c r="C891">
        <v>72.099999999999994</v>
      </c>
      <c r="K891" s="4">
        <f t="shared" si="523"/>
        <v>75.072122515314135</v>
      </c>
      <c r="L891" s="4">
        <f t="shared" si="524"/>
        <v>8.8335122460372535</v>
      </c>
      <c r="M891" s="4">
        <f t="shared" si="525"/>
        <v>71.325515979502285</v>
      </c>
      <c r="N891">
        <f t="shared" si="526"/>
        <v>5087.3292297422358</v>
      </c>
      <c r="P891">
        <f>VLOOKUP(Lake!B891,'TRI Daily 2021-5'!S$1488:T$1851,2)</f>
        <v>66.5</v>
      </c>
      <c r="Q891">
        <f>VLOOKUP(Lake!B891,'TRI Daily 2021-5'!U$1488:V$1851,2)</f>
        <v>65.214285714285708</v>
      </c>
      <c r="R891">
        <f t="shared" si="519"/>
        <v>71.199285714285708</v>
      </c>
      <c r="S891">
        <f t="shared" si="520"/>
        <v>0.8112862244897977</v>
      </c>
      <c r="T891">
        <f>VLOOKUP(Lake!B891,'TRI Daily 2021-5'!W$1488:X$1851,2)</f>
        <v>65.38095238095238</v>
      </c>
      <c r="U891">
        <f t="shared" si="521"/>
        <v>71.52095238095238</v>
      </c>
      <c r="V891">
        <f t="shared" si="522"/>
        <v>0.3352961451247109</v>
      </c>
    </row>
    <row r="892" spans="1:22" x14ac:dyDescent="0.45">
      <c r="A892" s="8">
        <v>45919.333333333336</v>
      </c>
      <c r="B892" s="2">
        <f t="shared" si="514"/>
        <v>262</v>
      </c>
      <c r="C892">
        <v>72</v>
      </c>
      <c r="K892" s="4">
        <f t="shared" si="523"/>
        <v>74.573587759071529</v>
      </c>
      <c r="L892" s="4">
        <f t="shared" si="524"/>
        <v>6.6233539536428143</v>
      </c>
      <c r="M892" s="4">
        <f t="shared" si="525"/>
        <v>70.92918952199156</v>
      </c>
      <c r="N892">
        <f t="shared" si="526"/>
        <v>5030.949926246597</v>
      </c>
      <c r="P892">
        <f>VLOOKUP(Lake!B892,'TRI Daily 2021-5'!S$1488:T$1851,2)</f>
        <v>70</v>
      </c>
      <c r="Q892">
        <f>VLOOKUP(Lake!B892,'TRI Daily 2021-5'!U$1488:V$1851,2)</f>
        <v>65.5</v>
      </c>
      <c r="R892">
        <f t="shared" si="519"/>
        <v>71.484999999999999</v>
      </c>
      <c r="S892">
        <f t="shared" si="520"/>
        <v>0.2652250000000006</v>
      </c>
      <c r="T892">
        <f>VLOOKUP(Lake!B892,'TRI Daily 2021-5'!W$1488:X$1851,2)</f>
        <v>65.857142857142861</v>
      </c>
      <c r="U892">
        <f t="shared" si="521"/>
        <v>71.997142857142862</v>
      </c>
      <c r="V892">
        <f t="shared" si="522"/>
        <v>8.1632653060959989E-6</v>
      </c>
    </row>
    <row r="893" spans="1:22" x14ac:dyDescent="0.45">
      <c r="A893" s="8">
        <v>45919.729166666664</v>
      </c>
      <c r="B893" s="2">
        <f t="shared" si="514"/>
        <v>262</v>
      </c>
      <c r="C893">
        <v>79.2</v>
      </c>
      <c r="K893" s="4">
        <f t="shared" si="523"/>
        <v>74.573587759071529</v>
      </c>
      <c r="L893" s="4">
        <f t="shared" si="524"/>
        <v>21.403690223012823</v>
      </c>
      <c r="M893" s="4">
        <f t="shared" si="525"/>
        <v>70.92918952199156</v>
      </c>
      <c r="N893">
        <f t="shared" si="526"/>
        <v>5030.949926246597</v>
      </c>
      <c r="P893">
        <f>VLOOKUP(Lake!B893,'TRI Daily 2021-5'!S$1488:T$1851,2)</f>
        <v>70</v>
      </c>
      <c r="Q893">
        <f>VLOOKUP(Lake!B893,'TRI Daily 2021-5'!U$1488:V$1851,2)</f>
        <v>65.5</v>
      </c>
      <c r="R893">
        <f t="shared" si="519"/>
        <v>71.484999999999999</v>
      </c>
      <c r="S893">
        <f t="shared" si="520"/>
        <v>59.521225000000051</v>
      </c>
      <c r="T893">
        <f>VLOOKUP(Lake!B893,'TRI Daily 2021-5'!W$1488:X$1851,2)</f>
        <v>65.857142857142861</v>
      </c>
      <c r="U893">
        <f t="shared" si="521"/>
        <v>71.997142857142862</v>
      </c>
      <c r="V893">
        <f t="shared" si="522"/>
        <v>51.88115102040814</v>
      </c>
    </row>
    <row r="894" spans="1:22" x14ac:dyDescent="0.45">
      <c r="A894" s="8">
        <v>45923.458333333336</v>
      </c>
      <c r="B894" s="2">
        <f t="shared" si="514"/>
        <v>266</v>
      </c>
      <c r="C894">
        <v>74.099999999999994</v>
      </c>
      <c r="K894" s="4">
        <f t="shared" si="523"/>
        <v>73.538817722031979</v>
      </c>
      <c r="L894" s="4">
        <f t="shared" si="524"/>
        <v>0.31492554910537085</v>
      </c>
      <c r="M894" s="4">
        <f t="shared" si="525"/>
        <v>70.101360678706399</v>
      </c>
      <c r="N894">
        <f t="shared" si="526"/>
        <v>4914.2007690060836</v>
      </c>
      <c r="P894">
        <f>VLOOKUP(Lake!B894,'TRI Daily 2021-5'!S$1488:T$1851,2)</f>
        <v>72.5</v>
      </c>
      <c r="Q894">
        <f>VLOOKUP(Lake!B894,'TRI Daily 2021-5'!U$1488:V$1851,2)</f>
        <v>67.964285714285708</v>
      </c>
      <c r="R894">
        <f t="shared" si="519"/>
        <v>73.949285714285708</v>
      </c>
      <c r="S894">
        <f t="shared" si="520"/>
        <v>2.2714795918367642E-2</v>
      </c>
      <c r="T894">
        <f>VLOOKUP(Lake!B894,'TRI Daily 2021-5'!W$1488:X$1851,2)</f>
        <v>66.69047619047619</v>
      </c>
      <c r="U894">
        <f t="shared" si="521"/>
        <v>72.83047619047619</v>
      </c>
      <c r="V894">
        <f t="shared" si="522"/>
        <v>1.6116907029478316</v>
      </c>
    </row>
    <row r="895" spans="1:22" x14ac:dyDescent="0.45">
      <c r="A895" s="8">
        <v>45924.5</v>
      </c>
      <c r="B895" s="2">
        <f t="shared" si="514"/>
        <v>267</v>
      </c>
      <c r="C895">
        <v>73.900000000000006</v>
      </c>
      <c r="K895" s="4">
        <f t="shared" si="523"/>
        <v>73.272716770800599</v>
      </c>
      <c r="L895" s="4">
        <f t="shared" si="524"/>
        <v>0.39348424963483497</v>
      </c>
      <c r="M895" s="4">
        <f t="shared" si="525"/>
        <v>69.887431641559388</v>
      </c>
      <c r="N895">
        <f t="shared" si="526"/>
        <v>4884.2531014536362</v>
      </c>
      <c r="P895">
        <f>VLOOKUP(Lake!B895,'TRI Daily 2021-5'!S$1488:T$1851,2)</f>
        <v>67.5</v>
      </c>
      <c r="Q895">
        <f>VLOOKUP(Lake!B895,'TRI Daily 2021-5'!U$1488:V$1851,2)</f>
        <v>68.357142857142861</v>
      </c>
      <c r="R895">
        <f t="shared" si="519"/>
        <v>74.342142857142861</v>
      </c>
      <c r="S895">
        <f t="shared" si="520"/>
        <v>0.19549030612244703</v>
      </c>
      <c r="T895">
        <f>VLOOKUP(Lake!B895,'TRI Daily 2021-5'!W$1488:X$1851,2)</f>
        <v>66.785714285714292</v>
      </c>
      <c r="U895">
        <f t="shared" si="521"/>
        <v>72.925714285714292</v>
      </c>
      <c r="V895">
        <f t="shared" si="522"/>
        <v>0.94923265306122262</v>
      </c>
    </row>
    <row r="896" spans="1:22" x14ac:dyDescent="0.45">
      <c r="A896" s="8">
        <v>45925.458333333336</v>
      </c>
      <c r="B896" s="2">
        <f t="shared" si="514"/>
        <v>268</v>
      </c>
      <c r="C896">
        <v>73.2</v>
      </c>
      <c r="K896" s="4">
        <f t="shared" si="523"/>
        <v>73.00380884915208</v>
      </c>
      <c r="L896" s="4">
        <f t="shared" si="524"/>
        <v>3.8490967671032585E-2</v>
      </c>
      <c r="M896" s="4">
        <f t="shared" si="525"/>
        <v>69.670839434452319</v>
      </c>
      <c r="N896">
        <f t="shared" si="526"/>
        <v>4854.0258675012365</v>
      </c>
      <c r="P896">
        <f>VLOOKUP(Lake!B896,'TRI Daily 2021-5'!S$1488:T$1851,2)</f>
        <v>72.5</v>
      </c>
      <c r="Q896">
        <f>VLOOKUP(Lake!B896,'TRI Daily 2021-5'!U$1488:V$1851,2)</f>
        <v>68.928571428571431</v>
      </c>
      <c r="R896">
        <f t="shared" si="519"/>
        <v>74.91357142857143</v>
      </c>
      <c r="S896">
        <f t="shared" si="520"/>
        <v>2.9363270408163218</v>
      </c>
      <c r="T896">
        <f>VLOOKUP(Lake!B896,'TRI Daily 2021-5'!W$1488:X$1851,2)</f>
        <v>67.142857142857139</v>
      </c>
      <c r="U896">
        <f t="shared" si="521"/>
        <v>73.282857142857139</v>
      </c>
      <c r="V896">
        <f t="shared" si="522"/>
        <v>6.8653061224479301E-3</v>
      </c>
    </row>
    <row r="897" spans="1:22" x14ac:dyDescent="0.45">
      <c r="A897" s="8">
        <v>45925.625</v>
      </c>
      <c r="B897" s="2">
        <f t="shared" si="514"/>
        <v>268</v>
      </c>
      <c r="C897">
        <v>74.099999999999994</v>
      </c>
      <c r="K897" s="4">
        <f t="shared" si="523"/>
        <v>73.00380884915208</v>
      </c>
      <c r="L897" s="4">
        <f t="shared" si="524"/>
        <v>1.2016350391972759</v>
      </c>
      <c r="M897" s="4">
        <f t="shared" si="525"/>
        <v>69.670839434452319</v>
      </c>
      <c r="N897">
        <f t="shared" si="526"/>
        <v>4854.0258675012365</v>
      </c>
      <c r="P897">
        <f>VLOOKUP(Lake!B897,'TRI Daily 2021-5'!S$1488:T$1851,2)</f>
        <v>72.5</v>
      </c>
      <c r="Q897">
        <f>VLOOKUP(Lake!B897,'TRI Daily 2021-5'!U$1488:V$1851,2)</f>
        <v>68.928571428571431</v>
      </c>
      <c r="R897">
        <f t="shared" si="519"/>
        <v>74.91357142857143</v>
      </c>
      <c r="S897">
        <f t="shared" si="520"/>
        <v>0.66189846938776675</v>
      </c>
      <c r="T897">
        <f>VLOOKUP(Lake!B897,'TRI Daily 2021-5'!W$1488:X$1851,2)</f>
        <v>67.142857142857139</v>
      </c>
      <c r="U897">
        <f t="shared" si="521"/>
        <v>73.282857142857139</v>
      </c>
      <c r="V897">
        <f t="shared" si="522"/>
        <v>0.66772244897958821</v>
      </c>
    </row>
    <row r="898" spans="1:22" x14ac:dyDescent="0.45">
      <c r="A898" s="8">
        <v>45925.708333333336</v>
      </c>
      <c r="B898" s="2">
        <f t="shared" si="514"/>
        <v>268</v>
      </c>
      <c r="C898">
        <v>75.900000000000006</v>
      </c>
      <c r="K898" s="4">
        <f t="shared" si="523"/>
        <v>73.00380884915208</v>
      </c>
      <c r="L898" s="4">
        <f t="shared" si="524"/>
        <v>8.3879231822498355</v>
      </c>
      <c r="M898" s="4">
        <f t="shared" si="525"/>
        <v>69.670839434452319</v>
      </c>
      <c r="N898">
        <f t="shared" si="526"/>
        <v>4854.0258675012365</v>
      </c>
      <c r="P898">
        <f>VLOOKUP(Lake!B898,'TRI Daily 2021-5'!S$1488:T$1851,2)</f>
        <v>72.5</v>
      </c>
      <c r="Q898">
        <f>VLOOKUP(Lake!B898,'TRI Daily 2021-5'!U$1488:V$1851,2)</f>
        <v>68.928571428571431</v>
      </c>
      <c r="R898">
        <f t="shared" si="519"/>
        <v>74.91357142857143</v>
      </c>
      <c r="S898">
        <f t="shared" si="520"/>
        <v>0.97304132653062059</v>
      </c>
      <c r="T898">
        <f>VLOOKUP(Lake!B898,'TRI Daily 2021-5'!W$1488:X$1851,2)</f>
        <v>67.142857142857139</v>
      </c>
      <c r="U898">
        <f t="shared" si="521"/>
        <v>73.282857142857139</v>
      </c>
      <c r="V898">
        <f t="shared" si="522"/>
        <v>6.849436734693926</v>
      </c>
    </row>
    <row r="899" spans="1:22" x14ac:dyDescent="0.45">
      <c r="A899" s="8">
        <v>45926.4375</v>
      </c>
      <c r="B899" s="2">
        <f t="shared" si="514"/>
        <v>269</v>
      </c>
      <c r="C899">
        <v>72.8</v>
      </c>
      <c r="K899" s="4">
        <f t="shared" si="523"/>
        <v>72.732173640307082</v>
      </c>
      <c r="L899" s="4">
        <f t="shared" si="524"/>
        <v>4.6004150691927679E-3</v>
      </c>
      <c r="M899" s="4">
        <f t="shared" si="525"/>
        <v>69.451648238330606</v>
      </c>
      <c r="N899">
        <f t="shared" si="526"/>
        <v>4823.5314430208109</v>
      </c>
      <c r="P899">
        <f>VLOOKUP(Lake!B899,'TRI Daily 2021-5'!S$1488:T$1851,2)</f>
        <v>73</v>
      </c>
      <c r="Q899">
        <f>VLOOKUP(Lake!B899,'TRI Daily 2021-5'!U$1488:V$1851,2)</f>
        <v>69.535714285714292</v>
      </c>
      <c r="R899">
        <f t="shared" si="519"/>
        <v>75.520714285714291</v>
      </c>
      <c r="S899">
        <f t="shared" si="520"/>
        <v>7.4022862244898411</v>
      </c>
      <c r="T899">
        <f>VLOOKUP(Lake!B899,'TRI Daily 2021-5'!W$1488:X$1851,2)</f>
        <v>67.333333333333329</v>
      </c>
      <c r="U899">
        <f t="shared" si="521"/>
        <v>73.473333333333329</v>
      </c>
      <c r="V899">
        <f t="shared" si="522"/>
        <v>0.45337777777777599</v>
      </c>
    </row>
    <row r="900" spans="1:22" x14ac:dyDescent="0.45">
      <c r="A900" s="8">
        <v>45926.520833333336</v>
      </c>
      <c r="B900" s="2">
        <f t="shared" si="514"/>
        <v>269</v>
      </c>
      <c r="C900">
        <v>74.599999999999994</v>
      </c>
      <c r="K900" s="4">
        <f t="shared" si="523"/>
        <v>72.732173640307082</v>
      </c>
      <c r="L900" s="4">
        <f t="shared" si="524"/>
        <v>3.4887753099636782</v>
      </c>
      <c r="M900" s="4">
        <f t="shared" si="525"/>
        <v>69.451648238330606</v>
      </c>
      <c r="N900">
        <f t="shared" si="526"/>
        <v>4823.5314430208109</v>
      </c>
      <c r="P900">
        <f>VLOOKUP(Lake!B900,'TRI Daily 2021-5'!S$1488:T$1851,2)</f>
        <v>73</v>
      </c>
      <c r="Q900">
        <f>VLOOKUP(Lake!B900,'TRI Daily 2021-5'!U$1488:V$1851,2)</f>
        <v>69.535714285714292</v>
      </c>
      <c r="R900">
        <f t="shared" si="519"/>
        <v>75.520714285714291</v>
      </c>
      <c r="S900">
        <f t="shared" si="520"/>
        <v>0.84771479591838794</v>
      </c>
      <c r="T900">
        <f>VLOOKUP(Lake!B900,'TRI Daily 2021-5'!W$1488:X$1851,2)</f>
        <v>67.333333333333329</v>
      </c>
      <c r="U900">
        <f t="shared" si="521"/>
        <v>73.473333333333329</v>
      </c>
      <c r="V900">
        <f t="shared" si="522"/>
        <v>1.2693777777777744</v>
      </c>
    </row>
    <row r="901" spans="1:22" x14ac:dyDescent="0.45">
      <c r="A901" s="8">
        <v>45926.583333333336</v>
      </c>
      <c r="B901" s="2">
        <f t="shared" ref="B901:B921" si="527">_xlfn.DAYS(A901,A$4)-730-365-365-365-365-366-365-365-365-366</f>
        <v>269</v>
      </c>
      <c r="C901">
        <v>76.2</v>
      </c>
      <c r="K901" s="4">
        <f t="shared" si="523"/>
        <v>72.732173640307082</v>
      </c>
      <c r="L901" s="4">
        <f t="shared" si="524"/>
        <v>12.025819660981059</v>
      </c>
      <c r="M901" s="4">
        <f t="shared" si="525"/>
        <v>69.451648238330606</v>
      </c>
      <c r="N901">
        <f t="shared" si="526"/>
        <v>4823.5314430208109</v>
      </c>
      <c r="P901">
        <f>VLOOKUP(Lake!B901,'TRI Daily 2021-5'!S$1488:T$1851,2)</f>
        <v>73</v>
      </c>
      <c r="Q901">
        <f>VLOOKUP(Lake!B901,'TRI Daily 2021-5'!U$1488:V$1851,2)</f>
        <v>69.535714285714292</v>
      </c>
      <c r="R901">
        <f t="shared" si="519"/>
        <v>75.520714285714291</v>
      </c>
      <c r="S901">
        <f t="shared" si="520"/>
        <v>0.4614290816326494</v>
      </c>
      <c r="T901">
        <f>VLOOKUP(Lake!B901,'TRI Daily 2021-5'!W$1488:X$1851,2)</f>
        <v>67.333333333333329</v>
      </c>
      <c r="U901">
        <f t="shared" si="521"/>
        <v>73.473333333333329</v>
      </c>
      <c r="V901">
        <f t="shared" si="522"/>
        <v>7.4347111111111497</v>
      </c>
    </row>
    <row r="902" spans="1:22" x14ac:dyDescent="0.45">
      <c r="A902" s="8">
        <v>45926.645833333336</v>
      </c>
      <c r="B902" s="2">
        <f t="shared" si="527"/>
        <v>269</v>
      </c>
      <c r="C902">
        <v>77.7</v>
      </c>
      <c r="K902" s="4">
        <f t="shared" si="523"/>
        <v>72.732173640307082</v>
      </c>
      <c r="L902" s="4">
        <f t="shared" si="524"/>
        <v>24.679298740059821</v>
      </c>
      <c r="M902" s="4">
        <f t="shared" si="525"/>
        <v>69.451648238330606</v>
      </c>
      <c r="N902">
        <f t="shared" si="526"/>
        <v>4823.5314430208109</v>
      </c>
      <c r="P902">
        <f>VLOOKUP(Lake!B902,'TRI Daily 2021-5'!S$1488:T$1851,2)</f>
        <v>73</v>
      </c>
      <c r="Q902">
        <f>VLOOKUP(Lake!B902,'TRI Daily 2021-5'!U$1488:V$1851,2)</f>
        <v>69.535714285714292</v>
      </c>
      <c r="R902">
        <f t="shared" si="519"/>
        <v>75.520714285714291</v>
      </c>
      <c r="S902">
        <f t="shared" si="520"/>
        <v>4.7492862244897847</v>
      </c>
      <c r="T902">
        <f>VLOOKUP(Lake!B902,'TRI Daily 2021-5'!W$1488:X$1851,2)</f>
        <v>67.333333333333329</v>
      </c>
      <c r="U902">
        <f t="shared" si="521"/>
        <v>73.473333333333329</v>
      </c>
      <c r="V902">
        <f t="shared" si="522"/>
        <v>17.86471111111117</v>
      </c>
    </row>
    <row r="903" spans="1:22" x14ac:dyDescent="0.45">
      <c r="A903" s="8">
        <v>45926.75</v>
      </c>
      <c r="B903" s="2">
        <f t="shared" si="527"/>
        <v>269</v>
      </c>
      <c r="C903">
        <v>78.599999999999994</v>
      </c>
      <c r="K903" s="4">
        <f t="shared" si="523"/>
        <v>72.732173640307082</v>
      </c>
      <c r="L903" s="4">
        <f t="shared" si="524"/>
        <v>34.43138618750698</v>
      </c>
      <c r="M903" s="4">
        <f t="shared" si="525"/>
        <v>69.451648238330606</v>
      </c>
      <c r="N903">
        <f t="shared" si="526"/>
        <v>4823.5314430208109</v>
      </c>
      <c r="P903">
        <f>VLOOKUP(Lake!B903,'TRI Daily 2021-5'!S$1488:T$1851,2)</f>
        <v>73</v>
      </c>
      <c r="Q903">
        <f>VLOOKUP(Lake!B903,'TRI Daily 2021-5'!U$1488:V$1851,2)</f>
        <v>69.535714285714292</v>
      </c>
      <c r="R903">
        <f t="shared" si="519"/>
        <v>75.520714285714291</v>
      </c>
      <c r="S903">
        <f t="shared" si="520"/>
        <v>9.4820005102040135</v>
      </c>
      <c r="T903">
        <f>VLOOKUP(Lake!B903,'TRI Daily 2021-5'!W$1488:X$1851,2)</f>
        <v>67.333333333333329</v>
      </c>
      <c r="U903">
        <f t="shared" si="521"/>
        <v>73.473333333333329</v>
      </c>
      <c r="V903">
        <f t="shared" si="522"/>
        <v>26.282711111111094</v>
      </c>
    </row>
    <row r="904" spans="1:22" x14ac:dyDescent="0.45">
      <c r="A904" s="8">
        <v>45927.541666666664</v>
      </c>
      <c r="B904" s="2">
        <f t="shared" si="527"/>
        <v>270</v>
      </c>
      <c r="C904">
        <v>74.400000000000006</v>
      </c>
      <c r="K904" s="4">
        <f t="shared" si="523"/>
        <v>72.457891635640365</v>
      </c>
      <c r="L904" s="4">
        <f t="shared" si="524"/>
        <v>3.7717848989156777</v>
      </c>
      <c r="M904" s="4">
        <f t="shared" si="525"/>
        <v>69.229923004276188</v>
      </c>
      <c r="N904">
        <f t="shared" si="526"/>
        <v>4792.7822391780091</v>
      </c>
      <c r="P904">
        <f>VLOOKUP(Lake!B904,'TRI Daily 2021-5'!S$1488:T$1851,2)</f>
        <v>69</v>
      </c>
      <c r="Q904">
        <f>VLOOKUP(Lake!B904,'TRI Daily 2021-5'!U$1488:V$1851,2)</f>
        <v>69.714285714285708</v>
      </c>
      <c r="R904">
        <f t="shared" si="519"/>
        <v>75.699285714285708</v>
      </c>
      <c r="S904">
        <f t="shared" si="520"/>
        <v>1.6881433673469066</v>
      </c>
      <c r="T904">
        <f>VLOOKUP(Lake!B904,'TRI Daily 2021-5'!W$1488:X$1851,2)</f>
        <v>67.357142857142861</v>
      </c>
      <c r="U904">
        <f t="shared" si="521"/>
        <v>73.497142857142862</v>
      </c>
      <c r="V904">
        <f t="shared" si="522"/>
        <v>0.81515102040816512</v>
      </c>
    </row>
    <row r="905" spans="1:22" x14ac:dyDescent="0.45">
      <c r="A905" s="8">
        <v>45928.791666666664</v>
      </c>
      <c r="B905" s="2">
        <f t="shared" si="527"/>
        <v>271</v>
      </c>
      <c r="C905">
        <v>76.2</v>
      </c>
      <c r="K905" s="4">
        <f t="shared" si="523"/>
        <v>72.181044110829404</v>
      </c>
      <c r="L905" s="4">
        <f t="shared" si="524"/>
        <v>16.152006439099036</v>
      </c>
      <c r="M905" s="4">
        <f t="shared" si="525"/>
        <v>69.005729434261141</v>
      </c>
      <c r="N905">
        <f t="shared" si="526"/>
        <v>4761.7906947544543</v>
      </c>
      <c r="P905">
        <f>VLOOKUP(Lake!B905,'TRI Daily 2021-5'!S$1488:T$1851,2)</f>
        <v>70.5</v>
      </c>
      <c r="Q905">
        <f>VLOOKUP(Lake!B905,'TRI Daily 2021-5'!U$1488:V$1851,2)</f>
        <v>69.857142857142861</v>
      </c>
      <c r="R905">
        <f t="shared" si="519"/>
        <v>75.842142857142861</v>
      </c>
      <c r="S905">
        <f t="shared" si="520"/>
        <v>0.12806173469387708</v>
      </c>
      <c r="T905">
        <f>VLOOKUP(Lake!B905,'TRI Daily 2021-5'!W$1488:X$1851,2)</f>
        <v>67.80952380952381</v>
      </c>
      <c r="U905">
        <f t="shared" si="521"/>
        <v>73.949523809523811</v>
      </c>
      <c r="V905">
        <f t="shared" si="522"/>
        <v>5.0646430839002337</v>
      </c>
    </row>
    <row r="906" spans="1:22" x14ac:dyDescent="0.45">
      <c r="A906" s="8">
        <v>45930.354166666664</v>
      </c>
      <c r="B906" s="2">
        <f t="shared" si="527"/>
        <v>273</v>
      </c>
      <c r="C906">
        <v>72.599999999999994</v>
      </c>
      <c r="K906" s="4">
        <f t="shared" si="523"/>
        <v>71.619981380270573</v>
      </c>
      <c r="L906" s="4">
        <f t="shared" si="524"/>
        <v>0.96043649501635942</v>
      </c>
      <c r="M906" s="4">
        <f t="shared" si="525"/>
        <v>68.550203731657888</v>
      </c>
      <c r="N906">
        <f t="shared" si="526"/>
        <v>4699.1304316518026</v>
      </c>
      <c r="P906">
        <f>VLOOKUP(Lake!B906,'TRI Daily 2021-5'!S$1488:T$1851,2)</f>
        <v>70</v>
      </c>
      <c r="Q906">
        <f>VLOOKUP(Lake!B906,'TRI Daily 2021-5'!U$1488:V$1851,2)</f>
        <v>69.964285714285708</v>
      </c>
      <c r="R906">
        <f t="shared" si="519"/>
        <v>75.949285714285708</v>
      </c>
      <c r="S906">
        <f t="shared" si="520"/>
        <v>11.217714795918361</v>
      </c>
      <c r="T906">
        <f>VLOOKUP(Lake!B906,'TRI Daily 2021-5'!W$1488:X$1851,2)</f>
        <v>68.69047619047619</v>
      </c>
      <c r="U906">
        <f t="shared" si="521"/>
        <v>74.83047619047619</v>
      </c>
      <c r="V906">
        <f t="shared" si="522"/>
        <v>4.9750240362812042</v>
      </c>
    </row>
    <row r="907" spans="1:22" x14ac:dyDescent="0.45">
      <c r="A907" s="8">
        <v>45930.65625</v>
      </c>
      <c r="B907" s="2">
        <f t="shared" si="527"/>
        <v>273</v>
      </c>
      <c r="C907">
        <v>75</v>
      </c>
      <c r="K907" s="4">
        <f t="shared" si="523"/>
        <v>71.619981380270573</v>
      </c>
      <c r="L907" s="4">
        <f t="shared" si="524"/>
        <v>11.424525869717618</v>
      </c>
      <c r="M907" s="4">
        <f t="shared" si="525"/>
        <v>68.550203731657888</v>
      </c>
      <c r="N907">
        <f t="shared" si="526"/>
        <v>4699.1304316518026</v>
      </c>
      <c r="P907">
        <f>VLOOKUP(Lake!B907,'TRI Daily 2021-5'!S$1488:T$1851,2)</f>
        <v>70</v>
      </c>
      <c r="Q907">
        <f>VLOOKUP(Lake!B907,'TRI Daily 2021-5'!U$1488:V$1851,2)</f>
        <v>69.964285714285708</v>
      </c>
      <c r="R907">
        <f t="shared" si="519"/>
        <v>75.949285714285708</v>
      </c>
      <c r="S907">
        <f t="shared" si="520"/>
        <v>0.90114336734692613</v>
      </c>
      <c r="T907">
        <f>VLOOKUP(Lake!B907,'TRI Daily 2021-5'!W$1488:X$1851,2)</f>
        <v>68.69047619047619</v>
      </c>
      <c r="U907">
        <f t="shared" si="521"/>
        <v>74.83047619047619</v>
      </c>
      <c r="V907">
        <f t="shared" si="522"/>
        <v>2.8738321995464888E-2</v>
      </c>
    </row>
    <row r="908" spans="1:22" x14ac:dyDescent="0.45">
      <c r="A908" s="8">
        <v>45931.3125</v>
      </c>
      <c r="B908" s="2">
        <f t="shared" si="527"/>
        <v>274</v>
      </c>
      <c r="C908">
        <v>72.8</v>
      </c>
      <c r="K908" s="4">
        <f t="shared" si="523"/>
        <v>71.335932429518493</v>
      </c>
      <c r="L908" s="4">
        <f t="shared" si="524"/>
        <v>2.143493850935613</v>
      </c>
      <c r="M908" s="4">
        <f t="shared" si="525"/>
        <v>68.319006581166406</v>
      </c>
      <c r="N908">
        <f t="shared" si="526"/>
        <v>4667.4866602374586</v>
      </c>
      <c r="P908">
        <f>VLOOKUP(Lake!B908,'TRI Daily 2021-5'!S$1488:T$1851,2)</f>
        <v>69</v>
      </c>
      <c r="Q908">
        <f>VLOOKUP(Lake!B908,'TRI Daily 2021-5'!U$1488:V$1851,2)</f>
        <v>70.142857142857139</v>
      </c>
      <c r="R908">
        <f t="shared" si="519"/>
        <v>76.127857142857138</v>
      </c>
      <c r="S908">
        <f t="shared" si="520"/>
        <v>11.074633163265295</v>
      </c>
      <c r="T908">
        <f>VLOOKUP(Lake!B908,'TRI Daily 2021-5'!W$1488:X$1851,2)</f>
        <v>69.023809523809518</v>
      </c>
      <c r="U908">
        <f t="shared" si="521"/>
        <v>75.163809523809519</v>
      </c>
      <c r="V908">
        <f t="shared" si="522"/>
        <v>5.5875954648525985</v>
      </c>
    </row>
    <row r="909" spans="1:22" x14ac:dyDescent="0.45">
      <c r="A909" s="8">
        <v>45933.416666666664</v>
      </c>
      <c r="B909" s="2">
        <f t="shared" si="527"/>
        <v>276</v>
      </c>
      <c r="C909">
        <v>71</v>
      </c>
      <c r="K909" s="4">
        <f t="shared" si="523"/>
        <v>70.761220181299578</v>
      </c>
      <c r="L909" s="4">
        <f t="shared" si="524"/>
        <v>5.7015801818606493E-2</v>
      </c>
      <c r="M909" s="4">
        <f t="shared" si="525"/>
        <v>67.850086205029825</v>
      </c>
      <c r="N909">
        <f t="shared" si="526"/>
        <v>4603.6341980299785</v>
      </c>
      <c r="P909">
        <f>VLOOKUP(Lake!B909,'TRI Daily 2021-5'!S$1488:T$1851,2)</f>
        <v>61</v>
      </c>
      <c r="Q909">
        <f>VLOOKUP(Lake!B909,'TRI Daily 2021-5'!U$1488:V$1851,2)</f>
        <v>69.25</v>
      </c>
      <c r="R909">
        <f t="shared" si="519"/>
        <v>75.234999999999999</v>
      </c>
      <c r="S909">
        <f t="shared" si="520"/>
        <v>17.935224999999996</v>
      </c>
      <c r="T909">
        <f>VLOOKUP(Lake!B909,'TRI Daily 2021-5'!W$1488:X$1851,2)</f>
        <v>68.857142857142861</v>
      </c>
      <c r="U909">
        <f t="shared" si="521"/>
        <v>74.997142857142862</v>
      </c>
      <c r="V909">
        <f t="shared" si="522"/>
        <v>15.977151020408201</v>
      </c>
    </row>
    <row r="910" spans="1:22" x14ac:dyDescent="0.45">
      <c r="A910" s="8">
        <v>45933.677083333336</v>
      </c>
      <c r="B910" s="2">
        <f t="shared" si="527"/>
        <v>276</v>
      </c>
      <c r="C910">
        <v>76.400000000000006</v>
      </c>
      <c r="K910" s="4">
        <f t="shared" si="523"/>
        <v>70.761220181299578</v>
      </c>
      <c r="L910" s="4">
        <f t="shared" si="524"/>
        <v>31.795837843783229</v>
      </c>
      <c r="M910" s="4">
        <f t="shared" si="525"/>
        <v>67.850086205029825</v>
      </c>
      <c r="N910">
        <f t="shared" si="526"/>
        <v>4603.6341980299785</v>
      </c>
      <c r="P910">
        <f>VLOOKUP(Lake!B910,'TRI Daily 2021-5'!S$1488:T$1851,2)</f>
        <v>61</v>
      </c>
      <c r="Q910">
        <f>VLOOKUP(Lake!B910,'TRI Daily 2021-5'!U$1488:V$1851,2)</f>
        <v>69.25</v>
      </c>
      <c r="R910">
        <f t="shared" si="519"/>
        <v>75.234999999999999</v>
      </c>
      <c r="S910">
        <f t="shared" si="520"/>
        <v>1.3572250000000146</v>
      </c>
      <c r="T910">
        <f>VLOOKUP(Lake!B910,'TRI Daily 2021-5'!W$1488:X$1851,2)</f>
        <v>68.857142857142861</v>
      </c>
      <c r="U910">
        <f t="shared" si="521"/>
        <v>74.997142857142862</v>
      </c>
      <c r="V910">
        <f t="shared" si="522"/>
        <v>1.968008163265309</v>
      </c>
    </row>
    <row r="911" spans="1:22" x14ac:dyDescent="0.45">
      <c r="A911" s="8">
        <v>45934.333333333336</v>
      </c>
      <c r="B911" s="2">
        <f t="shared" si="527"/>
        <v>277</v>
      </c>
      <c r="C911">
        <v>70.3</v>
      </c>
      <c r="K911" s="4">
        <f t="shared" si="523"/>
        <v>70.470727183475219</v>
      </c>
      <c r="L911" s="4">
        <f t="shared" si="524"/>
        <v>2.9147771177382108E-2</v>
      </c>
      <c r="M911" s="4">
        <f t="shared" si="525"/>
        <v>67.612501930612282</v>
      </c>
      <c r="N911">
        <f t="shared" si="526"/>
        <v>4571.4504173170499</v>
      </c>
      <c r="P911">
        <f>VLOOKUP(Lake!B911,'TRI Daily 2021-5'!S$1488:T$1851,2)</f>
        <v>63.5</v>
      </c>
      <c r="Q911">
        <f>VLOOKUP(Lake!B911,'TRI Daily 2021-5'!U$1488:V$1851,2)</f>
        <v>68.642857142857139</v>
      </c>
      <c r="R911">
        <f t="shared" si="519"/>
        <v>74.627857142857138</v>
      </c>
      <c r="S911">
        <f t="shared" si="520"/>
        <v>18.730347448979575</v>
      </c>
      <c r="T911">
        <f>VLOOKUP(Lake!B911,'TRI Daily 2021-5'!W$1488:X$1851,2)</f>
        <v>68.714285714285708</v>
      </c>
      <c r="U911">
        <f t="shared" si="521"/>
        <v>74.854285714285709</v>
      </c>
      <c r="V911">
        <f t="shared" si="522"/>
        <v>20.741518367346913</v>
      </c>
    </row>
    <row r="912" spans="1:22" x14ac:dyDescent="0.45">
      <c r="A912" s="8">
        <v>45938.333333333336</v>
      </c>
      <c r="B912" s="2">
        <f t="shared" si="527"/>
        <v>281</v>
      </c>
      <c r="C912">
        <v>70.5</v>
      </c>
      <c r="K912" s="4">
        <f t="shared" si="523"/>
        <v>69.28985781306406</v>
      </c>
      <c r="L912" s="4">
        <f t="shared" si="524"/>
        <v>1.4644441126020993</v>
      </c>
      <c r="M912" s="4">
        <f t="shared" si="525"/>
        <v>66.642986969157676</v>
      </c>
      <c r="N912">
        <f t="shared" si="526"/>
        <v>4441.28771217132</v>
      </c>
      <c r="P912">
        <f>VLOOKUP(Lake!B912,'TRI Daily 2021-5'!S$1488:T$1851,2)</f>
        <v>62.5</v>
      </c>
      <c r="Q912">
        <f>VLOOKUP(Lake!B912,'TRI Daily 2021-5'!U$1488:V$1851,2)</f>
        <v>67.285714285714292</v>
      </c>
      <c r="R912">
        <f t="shared" si="519"/>
        <v>73.270714285714291</v>
      </c>
      <c r="S912">
        <f t="shared" si="520"/>
        <v>7.6768576530612549</v>
      </c>
      <c r="T912">
        <f>VLOOKUP(Lake!B912,'TRI Daily 2021-5'!W$1488:X$1851,2)</f>
        <v>68.166666666666671</v>
      </c>
      <c r="U912">
        <f t="shared" si="521"/>
        <v>74.306666666666672</v>
      </c>
      <c r="V912">
        <f t="shared" si="522"/>
        <v>14.490711111111152</v>
      </c>
    </row>
    <row r="913" spans="1:22" x14ac:dyDescent="0.45">
      <c r="A913" s="8">
        <v>45938.583333333336</v>
      </c>
      <c r="B913" s="2">
        <f t="shared" si="527"/>
        <v>281</v>
      </c>
      <c r="C913">
        <v>72.599999999999994</v>
      </c>
      <c r="K913" s="4">
        <f t="shared" si="523"/>
        <v>69.28985781306406</v>
      </c>
      <c r="L913" s="4">
        <f t="shared" si="524"/>
        <v>10.95704129773301</v>
      </c>
      <c r="M913" s="4">
        <f t="shared" si="525"/>
        <v>66.642986969157676</v>
      </c>
      <c r="N913">
        <f t="shared" si="526"/>
        <v>4441.28771217132</v>
      </c>
      <c r="P913">
        <f>VLOOKUP(Lake!B913,'TRI Daily 2021-5'!S$1488:T$1851,2)</f>
        <v>62.5</v>
      </c>
      <c r="Q913">
        <f>VLOOKUP(Lake!B913,'TRI Daily 2021-5'!U$1488:V$1851,2)</f>
        <v>67.285714285714292</v>
      </c>
      <c r="R913">
        <f t="shared" si="519"/>
        <v>73.270714285714291</v>
      </c>
      <c r="S913">
        <f t="shared" si="520"/>
        <v>0.44985765306123954</v>
      </c>
      <c r="T913">
        <f>VLOOKUP(Lake!B913,'TRI Daily 2021-5'!W$1488:X$1851,2)</f>
        <v>68.166666666666671</v>
      </c>
      <c r="U913">
        <f t="shared" si="521"/>
        <v>74.306666666666672</v>
      </c>
      <c r="V913">
        <f t="shared" si="522"/>
        <v>2.9127111111111486</v>
      </c>
    </row>
    <row r="914" spans="1:22" x14ac:dyDescent="0.45">
      <c r="A914" s="8">
        <v>45939.430555555555</v>
      </c>
      <c r="B914" s="2">
        <f t="shared" si="527"/>
        <v>282</v>
      </c>
      <c r="C914">
        <v>67.599999999999994</v>
      </c>
      <c r="K914" s="4">
        <f t="shared" si="523"/>
        <v>68.990353534995407</v>
      </c>
      <c r="L914" s="4">
        <f t="shared" si="524"/>
        <v>1.9330829522742399</v>
      </c>
      <c r="M914" s="4">
        <f t="shared" si="525"/>
        <v>66.396172883749344</v>
      </c>
      <c r="N914">
        <f t="shared" si="526"/>
        <v>4408.4517736087319</v>
      </c>
      <c r="P914">
        <f>VLOOKUP(Lake!B914,'TRI Daily 2021-5'!S$1488:T$1851,2)</f>
        <v>57.5</v>
      </c>
      <c r="Q914">
        <f>VLOOKUP(Lake!B914,'TRI Daily 2021-5'!U$1488:V$1851,2)</f>
        <v>66.214285714285708</v>
      </c>
      <c r="R914">
        <f t="shared" si="519"/>
        <v>72.199285714285708</v>
      </c>
      <c r="S914">
        <f t="shared" si="520"/>
        <v>21.153429081632645</v>
      </c>
      <c r="T914">
        <f>VLOOKUP(Lake!B914,'TRI Daily 2021-5'!W$1488:X$1851,2)</f>
        <v>67.666666666666671</v>
      </c>
      <c r="U914">
        <f t="shared" si="521"/>
        <v>73.806666666666672</v>
      </c>
      <c r="V914">
        <f t="shared" si="522"/>
        <v>38.522711111111249</v>
      </c>
    </row>
    <row r="915" spans="1:22" x14ac:dyDescent="0.45">
      <c r="A915" s="8">
        <v>45939.708333333336</v>
      </c>
      <c r="B915" s="2">
        <f t="shared" si="527"/>
        <v>282</v>
      </c>
      <c r="C915">
        <v>70.7</v>
      </c>
      <c r="K915" s="4">
        <f t="shared" si="523"/>
        <v>68.990353534995407</v>
      </c>
      <c r="L915" s="4">
        <f t="shared" si="524"/>
        <v>2.9228910353027109</v>
      </c>
      <c r="M915" s="4">
        <f t="shared" si="525"/>
        <v>66.396172883749344</v>
      </c>
      <c r="N915">
        <f t="shared" si="526"/>
        <v>4408.4517736087319</v>
      </c>
      <c r="P915">
        <f>VLOOKUP(Lake!B915,'TRI Daily 2021-5'!S$1488:T$1851,2)</f>
        <v>57.5</v>
      </c>
      <c r="Q915">
        <f>VLOOKUP(Lake!B915,'TRI Daily 2021-5'!U$1488:V$1851,2)</f>
        <v>66.214285714285708</v>
      </c>
      <c r="R915">
        <f t="shared" si="519"/>
        <v>72.199285714285708</v>
      </c>
      <c r="S915">
        <f t="shared" si="520"/>
        <v>2.247857653061196</v>
      </c>
      <c r="T915">
        <f>VLOOKUP(Lake!B915,'TRI Daily 2021-5'!W$1488:X$1851,2)</f>
        <v>67.666666666666671</v>
      </c>
      <c r="U915">
        <f t="shared" si="521"/>
        <v>73.806666666666672</v>
      </c>
      <c r="V915">
        <f t="shared" si="522"/>
        <v>9.6513777777777925</v>
      </c>
    </row>
    <row r="916" spans="1:22" x14ac:dyDescent="0.45">
      <c r="A916" s="8">
        <v>45940.375</v>
      </c>
      <c r="B916" s="2">
        <f t="shared" si="527"/>
        <v>283</v>
      </c>
      <c r="C916">
        <v>66.900000000000006</v>
      </c>
      <c r="K916" s="4">
        <f t="shared" si="523"/>
        <v>68.68931124315732</v>
      </c>
      <c r="L916" s="4">
        <f t="shared" si="524"/>
        <v>3.2016347248891739</v>
      </c>
      <c r="M916" s="4">
        <f t="shared" si="525"/>
        <v>66.147730163698427</v>
      </c>
      <c r="N916">
        <f t="shared" si="526"/>
        <v>4375.5222058094587</v>
      </c>
      <c r="P916">
        <f>VLOOKUP(Lake!B916,'TRI Daily 2021-5'!S$1488:T$1851,2)</f>
        <v>56</v>
      </c>
      <c r="Q916">
        <f>VLOOKUP(Lake!B916,'TRI Daily 2021-5'!U$1488:V$1851,2)</f>
        <v>65</v>
      </c>
      <c r="R916">
        <f t="shared" si="519"/>
        <v>70.984999999999999</v>
      </c>
      <c r="S916">
        <f t="shared" si="520"/>
        <v>16.687224999999948</v>
      </c>
      <c r="T916">
        <f>VLOOKUP(Lake!B916,'TRI Daily 2021-5'!W$1488:X$1851,2)</f>
        <v>67</v>
      </c>
      <c r="U916">
        <f t="shared" si="521"/>
        <v>73.14</v>
      </c>
      <c r="V916">
        <f t="shared" si="522"/>
        <v>38.937599999999939</v>
      </c>
    </row>
    <row r="917" spans="1:22" x14ac:dyDescent="0.45">
      <c r="A917" s="8">
        <v>45946.416666666664</v>
      </c>
      <c r="B917" s="2">
        <f t="shared" si="527"/>
        <v>289</v>
      </c>
      <c r="C917">
        <v>63.3</v>
      </c>
      <c r="K917" s="4">
        <f t="shared" si="523"/>
        <v>66.85578326259261</v>
      </c>
      <c r="L917" s="4">
        <f t="shared" si="524"/>
        <v>12.643594610533764</v>
      </c>
      <c r="M917" s="4">
        <f t="shared" si="525"/>
        <v>64.627026198588396</v>
      </c>
      <c r="N917">
        <f t="shared" si="526"/>
        <v>4176.652515273031</v>
      </c>
      <c r="P917">
        <f>VLOOKUP(Lake!B917,'TRI Daily 2021-5'!S$1488:T$1851,2)</f>
        <v>58</v>
      </c>
      <c r="Q917">
        <f>VLOOKUP(Lake!B917,'TRI Daily 2021-5'!U$1488:V$1851,2)</f>
        <v>61.178571428571431</v>
      </c>
      <c r="R917">
        <f t="shared" si="519"/>
        <v>67.16357142857143</v>
      </c>
      <c r="S917">
        <f t="shared" si="520"/>
        <v>14.927184183673504</v>
      </c>
      <c r="T917">
        <f>VLOOKUP(Lake!B917,'TRI Daily 2021-5'!W$1488:X$1851,2)</f>
        <v>63.857142857142854</v>
      </c>
      <c r="U917">
        <f t="shared" si="521"/>
        <v>69.997142857142848</v>
      </c>
      <c r="V917">
        <f t="shared" si="522"/>
        <v>44.851722448979501</v>
      </c>
    </row>
    <row r="918" spans="1:22" x14ac:dyDescent="0.45">
      <c r="A918" s="8">
        <v>45946.583333333336</v>
      </c>
      <c r="B918" s="2">
        <f t="shared" si="527"/>
        <v>289</v>
      </c>
      <c r="C918">
        <v>66.2</v>
      </c>
      <c r="K918" s="4">
        <f t="shared" ref="K918:K949" si="528">IF(B918&gt;0,$Q$3+$Q$4*SIN((B918-$Q$5)/365*2*PI()),0)</f>
        <v>66.85578326259261</v>
      </c>
      <c r="L918" s="4">
        <f t="shared" ref="L918:L949" si="529">(C918-K918)^2</f>
        <v>0.43005168749660383</v>
      </c>
      <c r="M918" s="4">
        <f t="shared" ref="M918:M949" si="530">$AJ$3+$AJ$4*SIN((B918-$AJ$5)/365*2*PI())</f>
        <v>64.627026198588396</v>
      </c>
      <c r="N918">
        <f t="shared" ref="N918:N949" si="531">IF(B918&gt;0,(D918-M918)^2,0)</f>
        <v>4176.652515273031</v>
      </c>
      <c r="P918">
        <f>VLOOKUP(Lake!B918,'TRI Daily 2021-5'!S$1488:T$1851,2)</f>
        <v>58</v>
      </c>
      <c r="Q918">
        <f>VLOOKUP(Lake!B918,'TRI Daily 2021-5'!U$1488:V$1851,2)</f>
        <v>61.178571428571431</v>
      </c>
      <c r="R918">
        <f t="shared" si="519"/>
        <v>67.16357142857143</v>
      </c>
      <c r="S918">
        <f t="shared" si="520"/>
        <v>0.928469897959181</v>
      </c>
      <c r="T918">
        <f>VLOOKUP(Lake!B918,'TRI Daily 2021-5'!W$1488:X$1851,2)</f>
        <v>63.857142857142854</v>
      </c>
      <c r="U918">
        <f t="shared" si="521"/>
        <v>69.997142857142848</v>
      </c>
      <c r="V918">
        <f t="shared" si="522"/>
        <v>14.418293877550926</v>
      </c>
    </row>
    <row r="919" spans="1:22" x14ac:dyDescent="0.45">
      <c r="A919" s="8">
        <v>45946.729166666664</v>
      </c>
      <c r="B919" s="2">
        <f t="shared" si="527"/>
        <v>289</v>
      </c>
      <c r="C919">
        <v>67.599999999999994</v>
      </c>
      <c r="K919" s="4">
        <f t="shared" si="528"/>
        <v>66.85578326259261</v>
      </c>
      <c r="L919" s="4">
        <f t="shared" si="529"/>
        <v>0.55385855223729219</v>
      </c>
      <c r="M919" s="4">
        <f t="shared" si="530"/>
        <v>64.627026198588396</v>
      </c>
      <c r="N919">
        <f t="shared" si="531"/>
        <v>4176.652515273031</v>
      </c>
      <c r="P919">
        <f>VLOOKUP(Lake!B919,'TRI Daily 2021-5'!S$1488:T$1851,2)</f>
        <v>58</v>
      </c>
      <c r="Q919">
        <f>VLOOKUP(Lake!B919,'TRI Daily 2021-5'!U$1488:V$1851,2)</f>
        <v>61.178571428571431</v>
      </c>
      <c r="R919">
        <f t="shared" si="519"/>
        <v>67.16357142857143</v>
      </c>
      <c r="S919">
        <f t="shared" si="520"/>
        <v>0.19046989795917743</v>
      </c>
      <c r="T919">
        <f>VLOOKUP(Lake!B919,'TRI Daily 2021-5'!W$1488:X$1851,2)</f>
        <v>63.857142857142854</v>
      </c>
      <c r="U919">
        <f t="shared" si="521"/>
        <v>69.997142857142848</v>
      </c>
      <c r="V919">
        <f t="shared" si="522"/>
        <v>5.7462938775510013</v>
      </c>
    </row>
    <row r="920" spans="1:22" x14ac:dyDescent="0.45">
      <c r="A920" s="8">
        <v>45947.333333333336</v>
      </c>
      <c r="B920" s="2">
        <f t="shared" si="527"/>
        <v>290</v>
      </c>
      <c r="C920">
        <v>62.7</v>
      </c>
      <c r="K920" s="4">
        <f t="shared" si="528"/>
        <v>66.546494799385812</v>
      </c>
      <c r="L920" s="4">
        <f t="shared" si="529"/>
        <v>14.795522241702075</v>
      </c>
      <c r="M920" s="4">
        <f t="shared" si="530"/>
        <v>64.369268626599322</v>
      </c>
      <c r="N920">
        <f t="shared" si="531"/>
        <v>4143.4027435233038</v>
      </c>
      <c r="P920">
        <f>VLOOKUP(Lake!B920,'TRI Daily 2021-5'!S$1488:T$1851,2)</f>
        <v>55.5</v>
      </c>
      <c r="Q920">
        <f>VLOOKUP(Lake!B920,'TRI Daily 2021-5'!U$1488:V$1851,2)</f>
        <v>60.785714285714285</v>
      </c>
      <c r="R920">
        <f t="shared" si="519"/>
        <v>66.770714285714291</v>
      </c>
      <c r="S920">
        <f t="shared" si="520"/>
        <v>16.570714795918388</v>
      </c>
      <c r="T920">
        <f>VLOOKUP(Lake!B920,'TRI Daily 2021-5'!W$1488:X$1851,2)</f>
        <v>63.023809523809526</v>
      </c>
      <c r="U920">
        <f t="shared" si="521"/>
        <v>69.163809523809519</v>
      </c>
      <c r="V920">
        <f t="shared" si="522"/>
        <v>41.780833560090606</v>
      </c>
    </row>
    <row r="921" spans="1:22" x14ac:dyDescent="0.45">
      <c r="A921" s="8">
        <v>45947.645833333336</v>
      </c>
      <c r="B921" s="2">
        <f t="shared" si="527"/>
        <v>290</v>
      </c>
      <c r="C921">
        <v>67.2</v>
      </c>
      <c r="K921" s="4">
        <f t="shared" si="528"/>
        <v>66.546494799385812</v>
      </c>
      <c r="L921" s="4">
        <f t="shared" si="529"/>
        <v>0.42706904722979405</v>
      </c>
      <c r="M921" s="4">
        <f t="shared" si="530"/>
        <v>64.369268626599322</v>
      </c>
      <c r="N921">
        <f t="shared" si="531"/>
        <v>4143.4027435233038</v>
      </c>
      <c r="P921">
        <f>VLOOKUP(Lake!B921,'TRI Daily 2021-5'!S$1488:T$1851,2)</f>
        <v>55.5</v>
      </c>
      <c r="Q921">
        <f>VLOOKUP(Lake!B921,'TRI Daily 2021-5'!U$1488:V$1851,2)</f>
        <v>60.785714285714285</v>
      </c>
      <c r="R921">
        <f t="shared" si="519"/>
        <v>66.770714285714291</v>
      </c>
      <c r="S921">
        <f t="shared" si="520"/>
        <v>0.18428622448979362</v>
      </c>
      <c r="T921">
        <f>VLOOKUP(Lake!B921,'TRI Daily 2021-5'!W$1488:X$1851,2)</f>
        <v>63.023809523809526</v>
      </c>
      <c r="U921">
        <f t="shared" si="521"/>
        <v>69.163809523809519</v>
      </c>
      <c r="V921">
        <f t="shared" si="522"/>
        <v>3.8565478458049585</v>
      </c>
    </row>
    <row r="922" spans="1:22" x14ac:dyDescent="0.45">
      <c r="A922" s="8">
        <v>45948.416666666664</v>
      </c>
      <c r="B922" s="2">
        <f t="shared" ref="B922:B953" si="532">_xlfn.DAYS(A922,A$4)-730-365-365-365-365-366-365-365-365-366</f>
        <v>291</v>
      </c>
      <c r="C922">
        <v>62.6</v>
      </c>
      <c r="K922" s="4">
        <f t="shared" si="528"/>
        <v>66.236392490495732</v>
      </c>
      <c r="L922" s="4">
        <f t="shared" si="529"/>
        <v>13.223350344933738</v>
      </c>
      <c r="M922" s="4">
        <f t="shared" si="530"/>
        <v>64.110483035443224</v>
      </c>
      <c r="N922">
        <f t="shared" si="531"/>
        <v>4110.1540350378536</v>
      </c>
      <c r="P922">
        <f>VLOOKUP(Lake!B922,'TRI Daily 2021-5'!S$1488:T$1851,2)</f>
        <v>63</v>
      </c>
      <c r="Q922">
        <f>VLOOKUP(Lake!B922,'TRI Daily 2021-5'!U$1488:V$1851,2)</f>
        <v>60.75</v>
      </c>
      <c r="R922">
        <f t="shared" si="519"/>
        <v>66.734999999999999</v>
      </c>
      <c r="S922">
        <f t="shared" si="520"/>
        <v>17.098224999999985</v>
      </c>
      <c r="T922">
        <f>VLOOKUP(Lake!B922,'TRI Daily 2021-5'!W$1488:X$1851,2)</f>
        <v>62.738095238095241</v>
      </c>
      <c r="U922">
        <f t="shared" si="521"/>
        <v>68.878095238095241</v>
      </c>
      <c r="V922">
        <f t="shared" si="522"/>
        <v>39.414479818594124</v>
      </c>
    </row>
    <row r="923" spans="1:22" x14ac:dyDescent="0.45">
      <c r="A923" s="8">
        <v>45948.541666666664</v>
      </c>
      <c r="B923" s="2">
        <f t="shared" si="532"/>
        <v>291</v>
      </c>
      <c r="C923">
        <v>65.8</v>
      </c>
      <c r="K923" s="4">
        <f t="shared" si="528"/>
        <v>66.236392490495732</v>
      </c>
      <c r="L923" s="4">
        <f t="shared" si="529"/>
        <v>0.1904384057610696</v>
      </c>
      <c r="M923" s="4">
        <f t="shared" si="530"/>
        <v>64.110483035443224</v>
      </c>
      <c r="N923">
        <f t="shared" si="531"/>
        <v>4110.1540350378536</v>
      </c>
      <c r="P923">
        <f>VLOOKUP(Lake!B923,'TRI Daily 2021-5'!S$1488:T$1851,2)</f>
        <v>63</v>
      </c>
      <c r="Q923">
        <f>VLOOKUP(Lake!B923,'TRI Daily 2021-5'!U$1488:V$1851,2)</f>
        <v>60.75</v>
      </c>
      <c r="R923">
        <f t="shared" si="519"/>
        <v>66.734999999999999</v>
      </c>
      <c r="S923">
        <f t="shared" si="520"/>
        <v>0.87422500000000425</v>
      </c>
      <c r="T923">
        <f>VLOOKUP(Lake!B923,'TRI Daily 2021-5'!W$1488:X$1851,2)</f>
        <v>62.738095238095241</v>
      </c>
      <c r="U923">
        <f t="shared" si="521"/>
        <v>68.878095238095241</v>
      </c>
      <c r="V923">
        <f t="shared" si="522"/>
        <v>9.4746702947846178</v>
      </c>
    </row>
    <row r="924" spans="1:22" x14ac:dyDescent="0.45">
      <c r="A924" s="8">
        <v>45948.645833333336</v>
      </c>
      <c r="B924" s="2">
        <f t="shared" si="532"/>
        <v>291</v>
      </c>
      <c r="C924">
        <v>68.5</v>
      </c>
      <c r="K924" s="4">
        <f t="shared" si="528"/>
        <v>66.236392490495732</v>
      </c>
      <c r="L924" s="4">
        <f t="shared" si="529"/>
        <v>5.1239189570841166</v>
      </c>
      <c r="M924" s="4">
        <f t="shared" si="530"/>
        <v>64.110483035443224</v>
      </c>
      <c r="N924">
        <f t="shared" si="531"/>
        <v>4110.1540350378536</v>
      </c>
      <c r="P924">
        <f>VLOOKUP(Lake!B924,'TRI Daily 2021-5'!S$1488:T$1851,2)</f>
        <v>63</v>
      </c>
      <c r="Q924">
        <f>VLOOKUP(Lake!B924,'TRI Daily 2021-5'!U$1488:V$1851,2)</f>
        <v>60.75</v>
      </c>
      <c r="R924">
        <f t="shared" si="519"/>
        <v>66.734999999999999</v>
      </c>
      <c r="S924">
        <f t="shared" si="520"/>
        <v>3.1152250000000019</v>
      </c>
      <c r="T924">
        <f>VLOOKUP(Lake!B924,'TRI Daily 2021-5'!W$1488:X$1851,2)</f>
        <v>62.738095238095241</v>
      </c>
      <c r="U924">
        <f t="shared" si="521"/>
        <v>68.878095238095241</v>
      </c>
      <c r="V924">
        <f t="shared" si="522"/>
        <v>0.14295600907029726</v>
      </c>
    </row>
    <row r="925" spans="1:22" x14ac:dyDescent="0.45">
      <c r="A925" s="8">
        <v>45950.5</v>
      </c>
      <c r="B925" s="2">
        <f t="shared" si="532"/>
        <v>293</v>
      </c>
      <c r="C925">
        <v>62.2</v>
      </c>
      <c r="K925" s="4">
        <f t="shared" si="528"/>
        <v>65.614114109623557</v>
      </c>
      <c r="L925" s="4">
        <f t="shared" si="529"/>
        <v>11.656175153530635</v>
      </c>
      <c r="M925" s="4">
        <f t="shared" si="530"/>
        <v>63.590134812554048</v>
      </c>
      <c r="N925">
        <f t="shared" si="531"/>
        <v>4043.7052454787981</v>
      </c>
      <c r="P925">
        <f>VLOOKUP(Lake!B925,'TRI Daily 2021-5'!S$1488:T$1851,2)</f>
        <v>49</v>
      </c>
      <c r="Q925">
        <f>VLOOKUP(Lake!B925,'TRI Daily 2021-5'!U$1488:V$1851,2)</f>
        <v>58.964285714285715</v>
      </c>
      <c r="R925">
        <f t="shared" si="519"/>
        <v>64.949285714285722</v>
      </c>
      <c r="S925">
        <f t="shared" si="520"/>
        <v>7.5585719387755361</v>
      </c>
      <c r="T925">
        <f>VLOOKUP(Lake!B925,'TRI Daily 2021-5'!W$1488:X$1851,2)</f>
        <v>61.19047619047619</v>
      </c>
      <c r="U925">
        <f t="shared" si="521"/>
        <v>67.33047619047619</v>
      </c>
      <c r="V925">
        <f t="shared" si="522"/>
        <v>26.321785941043053</v>
      </c>
    </row>
    <row r="926" spans="1:22" x14ac:dyDescent="0.45">
      <c r="A926" s="8">
        <v>45950.6875</v>
      </c>
      <c r="B926" s="2">
        <f t="shared" si="532"/>
        <v>293</v>
      </c>
      <c r="C926">
        <v>64.5</v>
      </c>
      <c r="K926" s="4">
        <f t="shared" si="528"/>
        <v>65.614114109623557</v>
      </c>
      <c r="L926" s="4">
        <f t="shared" si="529"/>
        <v>1.2412502492622917</v>
      </c>
      <c r="M926" s="4">
        <f t="shared" si="530"/>
        <v>63.590134812554048</v>
      </c>
      <c r="N926">
        <f t="shared" si="531"/>
        <v>4043.7052454787981</v>
      </c>
      <c r="P926">
        <f>VLOOKUP(Lake!B926,'TRI Daily 2021-5'!S$1488:T$1851,2)</f>
        <v>49</v>
      </c>
      <c r="Q926">
        <f>VLOOKUP(Lake!B926,'TRI Daily 2021-5'!U$1488:V$1851,2)</f>
        <v>58.964285714285715</v>
      </c>
      <c r="R926">
        <f t="shared" si="519"/>
        <v>64.949285714285722</v>
      </c>
      <c r="S926">
        <f t="shared" si="520"/>
        <v>0.20185765306123127</v>
      </c>
      <c r="T926">
        <f>VLOOKUP(Lake!B926,'TRI Daily 2021-5'!W$1488:X$1851,2)</f>
        <v>61.19047619047619</v>
      </c>
      <c r="U926">
        <f t="shared" si="521"/>
        <v>67.33047619047619</v>
      </c>
      <c r="V926">
        <f t="shared" si="522"/>
        <v>8.0115954648526078</v>
      </c>
    </row>
    <row r="927" spans="1:22" x14ac:dyDescent="0.45">
      <c r="A927" s="8">
        <v>45951.5</v>
      </c>
      <c r="B927" s="2">
        <f t="shared" si="532"/>
        <v>294</v>
      </c>
      <c r="C927">
        <v>61.8</v>
      </c>
      <c r="K927" s="4">
        <f t="shared" si="528"/>
        <v>65.302122432155556</v>
      </c>
      <c r="L927" s="4">
        <f t="shared" si="529"/>
        <v>12.26486152980717</v>
      </c>
      <c r="M927" s="4">
        <f t="shared" si="530"/>
        <v>63.32872637122945</v>
      </c>
      <c r="N927">
        <f t="shared" si="531"/>
        <v>4010.5275838020525</v>
      </c>
      <c r="P927">
        <f>VLOOKUP(Lake!B927,'TRI Daily 2021-5'!S$1488:T$1851,2)</f>
        <v>50.5</v>
      </c>
      <c r="Q927">
        <f>VLOOKUP(Lake!B927,'TRI Daily 2021-5'!U$1488:V$1851,2)</f>
        <v>57.821428571428569</v>
      </c>
      <c r="R927">
        <f t="shared" si="519"/>
        <v>63.806428571428569</v>
      </c>
      <c r="S927">
        <f t="shared" si="520"/>
        <v>4.0257556122448985</v>
      </c>
      <c r="T927">
        <f>VLOOKUP(Lake!B927,'TRI Daily 2021-5'!W$1488:X$1851,2)</f>
        <v>60.261904761904759</v>
      </c>
      <c r="U927">
        <f t="shared" si="521"/>
        <v>66.40190476190476</v>
      </c>
      <c r="V927">
        <f t="shared" si="522"/>
        <v>21.177527437641729</v>
      </c>
    </row>
    <row r="928" spans="1:22" x14ac:dyDescent="0.45">
      <c r="A928" s="8">
        <v>45951.635416666664</v>
      </c>
      <c r="B928" s="2">
        <f t="shared" si="532"/>
        <v>294</v>
      </c>
      <c r="C928">
        <v>62.6</v>
      </c>
      <c r="K928" s="4">
        <f t="shared" si="528"/>
        <v>65.302122432155556</v>
      </c>
      <c r="L928" s="4">
        <f t="shared" si="529"/>
        <v>7.3014656383582519</v>
      </c>
      <c r="M928" s="4">
        <f t="shared" si="530"/>
        <v>63.32872637122945</v>
      </c>
      <c r="N928">
        <f t="shared" si="531"/>
        <v>4010.5275838020525</v>
      </c>
      <c r="P928">
        <f>VLOOKUP(Lake!B928,'TRI Daily 2021-5'!S$1488:T$1851,2)</f>
        <v>50.5</v>
      </c>
      <c r="Q928">
        <f>VLOOKUP(Lake!B928,'TRI Daily 2021-5'!U$1488:V$1851,2)</f>
        <v>57.821428571428569</v>
      </c>
      <c r="R928">
        <f t="shared" si="519"/>
        <v>63.806428571428569</v>
      </c>
      <c r="S928">
        <f t="shared" si="520"/>
        <v>1.455469897959174</v>
      </c>
      <c r="T928">
        <f>VLOOKUP(Lake!B928,'TRI Daily 2021-5'!W$1488:X$1851,2)</f>
        <v>60.261904761904759</v>
      </c>
      <c r="U928">
        <f t="shared" si="521"/>
        <v>66.40190476190476</v>
      </c>
      <c r="V928">
        <f t="shared" si="522"/>
        <v>14.454479818594077</v>
      </c>
    </row>
    <row r="929" spans="1:22" x14ac:dyDescent="0.45">
      <c r="A929" s="8">
        <v>45952.5</v>
      </c>
      <c r="B929" s="2">
        <f t="shared" si="532"/>
        <v>295</v>
      </c>
      <c r="C929">
        <v>60.9</v>
      </c>
      <c r="K929" s="4">
        <f t="shared" si="528"/>
        <v>64.989685643392463</v>
      </c>
      <c r="L929" s="4">
        <f t="shared" si="529"/>
        <v>16.725528661770433</v>
      </c>
      <c r="M929" s="4">
        <f t="shared" si="530"/>
        <v>63.066598245864853</v>
      </c>
      <c r="N929">
        <f t="shared" si="531"/>
        <v>3977.3958143053237</v>
      </c>
      <c r="P929">
        <f>VLOOKUP(Lake!B929,'TRI Daily 2021-5'!S$1488:T$1851,2)</f>
        <v>52.5</v>
      </c>
      <c r="Q929">
        <f>VLOOKUP(Lake!B929,'TRI Daily 2021-5'!U$1488:V$1851,2)</f>
        <v>57.107142857142854</v>
      </c>
      <c r="R929">
        <f t="shared" si="519"/>
        <v>63.092142857142854</v>
      </c>
      <c r="S929">
        <f t="shared" si="520"/>
        <v>4.8054903061224392</v>
      </c>
      <c r="T929">
        <f>VLOOKUP(Lake!B929,'TRI Daily 2021-5'!W$1488:X$1851,2)</f>
        <v>59.476190476190474</v>
      </c>
      <c r="U929">
        <f t="shared" si="521"/>
        <v>65.616190476190468</v>
      </c>
      <c r="V929">
        <f t="shared" si="522"/>
        <v>22.242452607709687</v>
      </c>
    </row>
    <row r="930" spans="1:22" x14ac:dyDescent="0.45">
      <c r="A930" s="8">
        <v>45953.333333333336</v>
      </c>
      <c r="B930" s="2">
        <f t="shared" si="532"/>
        <v>296</v>
      </c>
      <c r="C930">
        <v>60.2</v>
      </c>
      <c r="K930" s="4">
        <f t="shared" si="528"/>
        <v>64.676896325097701</v>
      </c>
      <c r="L930" s="4">
        <f t="shared" si="529"/>
        <v>20.042600705673273</v>
      </c>
      <c r="M930" s="4">
        <f t="shared" si="530"/>
        <v>62.803828110680989</v>
      </c>
      <c r="N930">
        <f t="shared" si="531"/>
        <v>3944.3208253559637</v>
      </c>
      <c r="P930">
        <f>VLOOKUP(Lake!B930,'TRI Daily 2021-5'!S$1488:T$1851,2)</f>
        <v>48</v>
      </c>
      <c r="Q930">
        <f>VLOOKUP(Lake!B930,'TRI Daily 2021-5'!U$1488:V$1851,2)</f>
        <v>56.428571428571431</v>
      </c>
      <c r="R930">
        <f t="shared" si="519"/>
        <v>62.41357142857143</v>
      </c>
      <c r="S930">
        <f t="shared" si="520"/>
        <v>4.8998984693877494</v>
      </c>
      <c r="T930">
        <f>VLOOKUP(Lake!B930,'TRI Daily 2021-5'!W$1488:X$1851,2)</f>
        <v>58.69047619047619</v>
      </c>
      <c r="U930">
        <f t="shared" si="521"/>
        <v>64.83047619047619</v>
      </c>
      <c r="V930">
        <f t="shared" si="522"/>
        <v>21.441309750566866</v>
      </c>
    </row>
    <row r="931" spans="1:22" x14ac:dyDescent="0.45">
      <c r="A931" s="8">
        <v>45953.625</v>
      </c>
      <c r="B931" s="2">
        <f t="shared" si="532"/>
        <v>296</v>
      </c>
      <c r="C931">
        <v>62</v>
      </c>
      <c r="K931" s="4">
        <f t="shared" si="528"/>
        <v>64.676896325097701</v>
      </c>
      <c r="L931" s="4">
        <f t="shared" si="529"/>
        <v>7.1657739353215764</v>
      </c>
      <c r="M931" s="4">
        <f t="shared" si="530"/>
        <v>62.803828110680989</v>
      </c>
      <c r="N931">
        <f t="shared" si="531"/>
        <v>3944.3208253559637</v>
      </c>
      <c r="P931">
        <f>VLOOKUP(Lake!B931,'TRI Daily 2021-5'!S$1488:T$1851,2)</f>
        <v>48</v>
      </c>
      <c r="Q931">
        <f>VLOOKUP(Lake!B931,'TRI Daily 2021-5'!U$1488:V$1851,2)</f>
        <v>56.428571428571431</v>
      </c>
      <c r="R931">
        <f t="shared" si="519"/>
        <v>62.41357142857143</v>
      </c>
      <c r="S931">
        <f t="shared" si="520"/>
        <v>0.17104132653061346</v>
      </c>
      <c r="T931">
        <f>VLOOKUP(Lake!B931,'TRI Daily 2021-5'!W$1488:X$1851,2)</f>
        <v>58.69047619047619</v>
      </c>
      <c r="U931">
        <f t="shared" si="521"/>
        <v>64.83047619047619</v>
      </c>
      <c r="V931">
        <f t="shared" si="522"/>
        <v>8.0115954648526078</v>
      </c>
    </row>
    <row r="932" spans="1:22" x14ac:dyDescent="0.45">
      <c r="A932" s="8">
        <v>45954.458333333336</v>
      </c>
      <c r="B932" s="2">
        <f t="shared" si="532"/>
        <v>297</v>
      </c>
      <c r="C932">
        <v>59.5</v>
      </c>
      <c r="K932" s="4">
        <f t="shared" si="528"/>
        <v>64.363847163496857</v>
      </c>
      <c r="L932" s="4">
        <f t="shared" si="529"/>
        <v>23.657009229856421</v>
      </c>
      <c r="M932" s="4">
        <f t="shared" si="530"/>
        <v>62.540493830139937</v>
      </c>
      <c r="N932">
        <f t="shared" si="531"/>
        <v>3911.3133685177713</v>
      </c>
      <c r="P932">
        <f>VLOOKUP(Lake!B932,'TRI Daily 2021-5'!S$1488:T$1851,2)</f>
        <v>45.5</v>
      </c>
      <c r="Q932">
        <f>VLOOKUP(Lake!B932,'TRI Daily 2021-5'!U$1488:V$1851,2)</f>
        <v>55.678571428571431</v>
      </c>
      <c r="R932">
        <f t="shared" si="519"/>
        <v>61.66357142857143</v>
      </c>
      <c r="S932">
        <f t="shared" si="520"/>
        <v>4.681041326530619</v>
      </c>
      <c r="T932">
        <f>VLOOKUP(Lake!B932,'TRI Daily 2021-5'!W$1488:X$1851,2)</f>
        <v>57.952380952380949</v>
      </c>
      <c r="U932">
        <f t="shared" si="521"/>
        <v>64.09238095238095</v>
      </c>
      <c r="V932">
        <f t="shared" si="522"/>
        <v>21.089962811791356</v>
      </c>
    </row>
    <row r="933" spans="1:22" x14ac:dyDescent="0.45">
      <c r="A933" s="8">
        <v>45955.5</v>
      </c>
      <c r="B933" s="2">
        <f t="shared" si="532"/>
        <v>298</v>
      </c>
      <c r="C933">
        <v>60</v>
      </c>
      <c r="K933" s="4">
        <f t="shared" si="528"/>
        <v>64.05063092181264</v>
      </c>
      <c r="L933" s="4">
        <f t="shared" si="529"/>
        <v>16.407610864744722</v>
      </c>
      <c r="M933" s="4">
        <f t="shared" si="530"/>
        <v>62.276673435872276</v>
      </c>
      <c r="N933">
        <f t="shared" si="531"/>
        <v>3878.3840542382795</v>
      </c>
      <c r="P933">
        <f>VLOOKUP(Lake!B933,'TRI Daily 2021-5'!S$1488:T$1851,2)</f>
        <v>48</v>
      </c>
      <c r="Q933">
        <f>VLOOKUP(Lake!B933,'TRI Daily 2021-5'!U$1488:V$1851,2)</f>
        <v>55.071428571428569</v>
      </c>
      <c r="R933">
        <f t="shared" si="519"/>
        <v>61.056428571428569</v>
      </c>
      <c r="S933">
        <f t="shared" si="520"/>
        <v>1.1160413265306068</v>
      </c>
      <c r="T933">
        <f>VLOOKUP(Lake!B933,'TRI Daily 2021-5'!W$1488:X$1851,2)</f>
        <v>57.214285714285715</v>
      </c>
      <c r="U933">
        <f t="shared" si="521"/>
        <v>63.354285714285716</v>
      </c>
      <c r="V933">
        <f t="shared" si="522"/>
        <v>11.251232653061235</v>
      </c>
    </row>
    <row r="934" spans="1:22" x14ac:dyDescent="0.45">
      <c r="A934" s="8">
        <v>45956.5</v>
      </c>
      <c r="B934" s="2">
        <f t="shared" si="532"/>
        <v>299</v>
      </c>
      <c r="C934">
        <v>59.1</v>
      </c>
      <c r="K934" s="4">
        <f t="shared" si="528"/>
        <v>63.737340412777229</v>
      </c>
      <c r="L934" s="4">
        <f t="shared" si="529"/>
        <v>21.504926103976867</v>
      </c>
      <c r="M934" s="4">
        <f t="shared" si="530"/>
        <v>62.012445103554512</v>
      </c>
      <c r="N934">
        <f t="shared" si="531"/>
        <v>3845.5433477213619</v>
      </c>
      <c r="P934">
        <f>VLOOKUP(Lake!B934,'TRI Daily 2021-5'!S$1488:T$1851,2)</f>
        <v>54</v>
      </c>
      <c r="Q934">
        <f>VLOOKUP(Lake!B934,'TRI Daily 2021-5'!U$1488:V$1851,2)</f>
        <v>54.714285714285715</v>
      </c>
      <c r="R934">
        <f t="shared" si="519"/>
        <v>60.699285714285715</v>
      </c>
      <c r="S934">
        <f t="shared" si="520"/>
        <v>2.5577147959183644</v>
      </c>
      <c r="T934">
        <f>VLOOKUP(Lake!B934,'TRI Daily 2021-5'!W$1488:X$1851,2)</f>
        <v>56.785714285714285</v>
      </c>
      <c r="U934">
        <f t="shared" si="521"/>
        <v>62.925714285714285</v>
      </c>
      <c r="V934">
        <f t="shared" si="522"/>
        <v>14.636089795918354</v>
      </c>
    </row>
    <row r="935" spans="1:22" x14ac:dyDescent="0.45">
      <c r="A935" s="8">
        <v>45957.680555555555</v>
      </c>
      <c r="B935" s="2">
        <f t="shared" si="532"/>
        <v>300</v>
      </c>
      <c r="C935">
        <v>58.8</v>
      </c>
      <c r="K935" s="4">
        <f t="shared" si="528"/>
        <v>63.424068471129829</v>
      </c>
      <c r="L935" s="4">
        <f t="shared" si="529"/>
        <v>21.382009225696976</v>
      </c>
      <c r="M935" s="4">
        <f t="shared" si="530"/>
        <v>61.747887129744036</v>
      </c>
      <c r="N935">
        <f t="shared" si="531"/>
        <v>3812.8015649876093</v>
      </c>
      <c r="P935">
        <f>VLOOKUP(Lake!B935,'TRI Daily 2021-5'!S$1488:T$1851,2)</f>
        <v>48.5</v>
      </c>
      <c r="Q935">
        <f>VLOOKUP(Lake!B935,'TRI Daily 2021-5'!U$1488:V$1851,2)</f>
        <v>53.642857142857146</v>
      </c>
      <c r="R935">
        <f t="shared" si="519"/>
        <v>59.627857142857145</v>
      </c>
      <c r="S935">
        <f t="shared" si="520"/>
        <v>0.68534744897960065</v>
      </c>
      <c r="T935">
        <f>VLOOKUP(Lake!B935,'TRI Daily 2021-5'!W$1488:X$1851,2)</f>
        <v>55.833333333333336</v>
      </c>
      <c r="U935">
        <f t="shared" si="521"/>
        <v>61.973333333333336</v>
      </c>
      <c r="V935">
        <f t="shared" si="522"/>
        <v>10.070044444444481</v>
      </c>
    </row>
    <row r="936" spans="1:22" x14ac:dyDescent="0.45">
      <c r="A936" s="8">
        <v>45958.333333333336</v>
      </c>
      <c r="B936" s="2">
        <f t="shared" si="532"/>
        <v>301</v>
      </c>
      <c r="C936">
        <v>58.4</v>
      </c>
      <c r="K936" s="4">
        <f t="shared" si="528"/>
        <v>63.110907926107686</v>
      </c>
      <c r="L936" s="4">
        <f t="shared" si="529"/>
        <v>22.192653488264231</v>
      </c>
      <c r="M936" s="4">
        <f t="shared" si="530"/>
        <v>61.483077908678119</v>
      </c>
      <c r="N936">
        <f t="shared" si="531"/>
        <v>3780.1688691245836</v>
      </c>
      <c r="P936">
        <f>VLOOKUP(Lake!B936,'TRI Daily 2021-5'!S$1488:T$1851,2)</f>
        <v>52.5</v>
      </c>
      <c r="Q936">
        <f>VLOOKUP(Lake!B936,'TRI Daily 2021-5'!U$1488:V$1851,2)</f>
        <v>53.071428571428569</v>
      </c>
      <c r="R936">
        <f t="shared" ref="R936:R982" si="533">Q936+$R$289</f>
        <v>59.056428571428569</v>
      </c>
      <c r="S936">
        <f t="shared" ref="S936:S982" si="534">(R936-C936)^2</f>
        <v>0.43089846938775356</v>
      </c>
      <c r="T936">
        <f>VLOOKUP(Lake!B936,'TRI Daily 2021-5'!W$1488:X$1851,2)</f>
        <v>55.166666666666664</v>
      </c>
      <c r="U936">
        <f t="shared" ref="U936:U982" si="535">T936+$V$289</f>
        <v>61.306666666666665</v>
      </c>
      <c r="V936">
        <f t="shared" ref="V936:V982" si="536">(U936-C936)^2</f>
        <v>8.4487111111111091</v>
      </c>
    </row>
    <row r="937" spans="1:22" x14ac:dyDescent="0.45">
      <c r="A937" s="8">
        <v>45960.666666666664</v>
      </c>
      <c r="B937" s="2">
        <f t="shared" si="532"/>
        <v>303</v>
      </c>
      <c r="C937">
        <v>58.2</v>
      </c>
      <c r="K937" s="4">
        <f t="shared" si="528"/>
        <v>62.485292150344655</v>
      </c>
      <c r="L937" s="4">
        <f t="shared" si="529"/>
        <v>18.363728813805494</v>
      </c>
      <c r="M937" s="4">
        <f t="shared" si="530"/>
        <v>60.953019650726958</v>
      </c>
      <c r="N937">
        <f t="shared" si="531"/>
        <v>3715.2706045419068</v>
      </c>
      <c r="P937">
        <f>VLOOKUP(Lake!B937,'TRI Daily 2021-5'!S$1488:T$1851,2)</f>
        <v>48</v>
      </c>
      <c r="Q937">
        <f>VLOOKUP(Lake!B937,'TRI Daily 2021-5'!U$1488:V$1851,2)</f>
        <v>51.75</v>
      </c>
      <c r="R937">
        <f t="shared" si="533"/>
        <v>57.734999999999999</v>
      </c>
      <c r="S937">
        <f t="shared" si="534"/>
        <v>0.21622500000000316</v>
      </c>
      <c r="T937">
        <f>VLOOKUP(Lake!B937,'TRI Daily 2021-5'!W$1488:X$1851,2)</f>
        <v>54.214285714285715</v>
      </c>
      <c r="U937">
        <f t="shared" si="535"/>
        <v>60.354285714285716</v>
      </c>
      <c r="V937">
        <f t="shared" si="536"/>
        <v>4.6409469387755049</v>
      </c>
    </row>
    <row r="938" spans="1:22" x14ac:dyDescent="0.45">
      <c r="A938" s="8">
        <v>45962.430555555555</v>
      </c>
      <c r="B938" s="2">
        <f t="shared" si="532"/>
        <v>305</v>
      </c>
      <c r="C938">
        <v>57.5</v>
      </c>
      <c r="K938" s="4">
        <f t="shared" si="528"/>
        <v>61.861234564380062</v>
      </c>
      <c r="L938" s="4">
        <f t="shared" si="529"/>
        <v>19.020366925543353</v>
      </c>
      <c r="M938" s="4">
        <f t="shared" si="530"/>
        <v>60.422898553964203</v>
      </c>
      <c r="N938">
        <f t="shared" si="531"/>
        <v>3650.9266696626491</v>
      </c>
      <c r="P938">
        <f>VLOOKUP(Lake!B938,'TRI Daily 2021-5'!S$1488:T$1851,2)</f>
        <v>45</v>
      </c>
      <c r="Q938">
        <f>VLOOKUP(Lake!B938,'TRI Daily 2021-5'!U$1488:V$1851,2)</f>
        <v>49.607142857142854</v>
      </c>
      <c r="R938">
        <f t="shared" si="533"/>
        <v>55.592142857142854</v>
      </c>
      <c r="S938">
        <f t="shared" si="534"/>
        <v>3.6399188775510343</v>
      </c>
      <c r="T938">
        <f>VLOOKUP(Lake!B938,'TRI Daily 2021-5'!W$1488:X$1851,2)</f>
        <v>53.071428571428569</v>
      </c>
      <c r="U938">
        <f t="shared" si="535"/>
        <v>59.21142857142857</v>
      </c>
      <c r="V938">
        <f t="shared" si="536"/>
        <v>2.9289877551020358</v>
      </c>
    </row>
    <row r="939" spans="1:22" x14ac:dyDescent="0.45">
      <c r="A939" s="8">
        <v>45962.75</v>
      </c>
      <c r="B939" s="2">
        <f t="shared" si="532"/>
        <v>305</v>
      </c>
      <c r="C939">
        <v>59.3</v>
      </c>
      <c r="K939" s="4">
        <f t="shared" si="528"/>
        <v>61.861234564380062</v>
      </c>
      <c r="L939" s="4">
        <f t="shared" si="529"/>
        <v>6.5599224937751419</v>
      </c>
      <c r="M939" s="4">
        <f t="shared" si="530"/>
        <v>60.422898553964203</v>
      </c>
      <c r="N939">
        <f t="shared" si="531"/>
        <v>3650.9266696626491</v>
      </c>
      <c r="P939">
        <f>VLOOKUP(Lake!B939,'TRI Daily 2021-5'!S$1488:T$1851,2)</f>
        <v>45</v>
      </c>
      <c r="Q939">
        <f>VLOOKUP(Lake!B939,'TRI Daily 2021-5'!U$1488:V$1851,2)</f>
        <v>49.607142857142854</v>
      </c>
      <c r="R939">
        <f t="shared" si="533"/>
        <v>55.592142857142854</v>
      </c>
      <c r="S939">
        <f t="shared" si="534"/>
        <v>13.748204591836741</v>
      </c>
      <c r="T939">
        <f>VLOOKUP(Lake!B939,'TRI Daily 2021-5'!W$1488:X$1851,2)</f>
        <v>53.071428571428569</v>
      </c>
      <c r="U939">
        <f t="shared" si="535"/>
        <v>59.21142857142857</v>
      </c>
      <c r="V939">
        <f t="shared" si="536"/>
        <v>7.8448979591834288E-3</v>
      </c>
    </row>
    <row r="940" spans="1:22" x14ac:dyDescent="0.45">
      <c r="A940" s="8">
        <v>45964.5</v>
      </c>
      <c r="B940" s="2">
        <f t="shared" si="532"/>
        <v>307</v>
      </c>
      <c r="C940">
        <v>57.2</v>
      </c>
      <c r="K940" s="4">
        <f t="shared" si="528"/>
        <v>61.23947480034154</v>
      </c>
      <c r="L940" s="4">
        <f t="shared" si="529"/>
        <v>16.317356662594303</v>
      </c>
      <c r="M940" s="4">
        <f t="shared" si="530"/>
        <v>59.893342917129459</v>
      </c>
      <c r="N940">
        <f t="shared" si="531"/>
        <v>3587.2125257888615</v>
      </c>
      <c r="P940">
        <f>VLOOKUP(Lake!B940,'TRI Daily 2021-5'!S$1488:T$1851,2)</f>
        <v>41</v>
      </c>
      <c r="Q940">
        <f>VLOOKUP(Lake!B940,'TRI Daily 2021-5'!U$1488:V$1851,2)</f>
        <v>48.5</v>
      </c>
      <c r="R940">
        <f t="shared" si="533"/>
        <v>54.484999999999999</v>
      </c>
      <c r="S940">
        <f t="shared" si="534"/>
        <v>7.3712250000000186</v>
      </c>
      <c r="T940">
        <f>VLOOKUP(Lake!B940,'TRI Daily 2021-5'!W$1488:X$1851,2)</f>
        <v>51.571428571428569</v>
      </c>
      <c r="U940">
        <f t="shared" si="535"/>
        <v>57.71142857142857</v>
      </c>
      <c r="V940">
        <f t="shared" si="536"/>
        <v>0.26155918367346498</v>
      </c>
    </row>
    <row r="941" spans="1:22" x14ac:dyDescent="0.45">
      <c r="A941" s="8">
        <v>45965.333333333336</v>
      </c>
      <c r="B941" s="2">
        <f t="shared" si="532"/>
        <v>308</v>
      </c>
      <c r="C941">
        <v>56.6</v>
      </c>
      <c r="K941" s="4">
        <f t="shared" si="528"/>
        <v>60.929687015819738</v>
      </c>
      <c r="L941" s="4">
        <f t="shared" si="529"/>
        <v>18.746189654958016</v>
      </c>
      <c r="M941" s="4">
        <f t="shared" si="530"/>
        <v>59.628973326637606</v>
      </c>
      <c r="N941">
        <f t="shared" si="531"/>
        <v>3555.6144599888589</v>
      </c>
      <c r="P941">
        <f>VLOOKUP(Lake!B941,'TRI Daily 2021-5'!S$1488:T$1851,2)</f>
        <v>48</v>
      </c>
      <c r="Q941">
        <f>VLOOKUP(Lake!B941,'TRI Daily 2021-5'!U$1488:V$1851,2)</f>
        <v>48.321428571428569</v>
      </c>
      <c r="R941">
        <f t="shared" si="533"/>
        <v>54.306428571428569</v>
      </c>
      <c r="S941">
        <f t="shared" si="534"/>
        <v>5.2604698979592017</v>
      </c>
      <c r="T941">
        <f>VLOOKUP(Lake!B941,'TRI Daily 2021-5'!W$1488:X$1851,2)</f>
        <v>50.976190476190474</v>
      </c>
      <c r="U941">
        <f t="shared" si="535"/>
        <v>57.116190476190475</v>
      </c>
      <c r="V941">
        <f t="shared" si="536"/>
        <v>0.26645260770974794</v>
      </c>
    </row>
    <row r="942" spans="1:22" x14ac:dyDescent="0.45">
      <c r="A942" s="8">
        <v>45966.375</v>
      </c>
      <c r="B942" s="2">
        <f t="shared" si="532"/>
        <v>309</v>
      </c>
      <c r="C942">
        <v>56.4</v>
      </c>
      <c r="K942" s="4">
        <f t="shared" si="528"/>
        <v>60.620749766981582</v>
      </c>
      <c r="L942" s="4">
        <f t="shared" si="529"/>
        <v>17.814728595475092</v>
      </c>
      <c r="M942" s="4">
        <f t="shared" si="530"/>
        <v>59.364980368780074</v>
      </c>
      <c r="N942">
        <f t="shared" si="531"/>
        <v>3524.2008941856434</v>
      </c>
      <c r="P942">
        <f>VLOOKUP(Lake!B942,'TRI Daily 2021-5'!S$1488:T$1851,2)</f>
        <v>50.5</v>
      </c>
      <c r="Q942">
        <f>VLOOKUP(Lake!B942,'TRI Daily 2021-5'!U$1488:V$1851,2)</f>
        <v>48.178571428571431</v>
      </c>
      <c r="R942">
        <f t="shared" si="533"/>
        <v>54.16357142857143</v>
      </c>
      <c r="S942">
        <f t="shared" si="534"/>
        <v>5.0016127551020277</v>
      </c>
      <c r="T942">
        <f>VLOOKUP(Lake!B942,'TRI Daily 2021-5'!W$1488:X$1851,2)</f>
        <v>50.5</v>
      </c>
      <c r="U942">
        <f t="shared" si="535"/>
        <v>56.64</v>
      </c>
      <c r="V942">
        <f t="shared" si="536"/>
        <v>5.7600000000000956E-2</v>
      </c>
    </row>
    <row r="943" spans="1:22" x14ac:dyDescent="0.45">
      <c r="A943" s="8">
        <v>45967.333333333336</v>
      </c>
      <c r="B943" s="2">
        <f t="shared" si="532"/>
        <v>310</v>
      </c>
      <c r="C943">
        <v>56.8</v>
      </c>
      <c r="K943" s="4">
        <f t="shared" si="528"/>
        <v>60.312754598601302</v>
      </c>
      <c r="L943" s="4">
        <f t="shared" si="529"/>
        <v>12.339444869994614</v>
      </c>
      <c r="M943" s="4">
        <f t="shared" si="530"/>
        <v>59.101442270367698</v>
      </c>
      <c r="N943">
        <f t="shared" si="531"/>
        <v>3492.9804784376056</v>
      </c>
      <c r="P943">
        <f>VLOOKUP(Lake!B943,'TRI Daily 2021-5'!S$1488:T$1851,2)</f>
        <v>51</v>
      </c>
      <c r="Q943">
        <f>VLOOKUP(Lake!B943,'TRI Daily 2021-5'!U$1488:V$1851,2)</f>
        <v>48.392857142857146</v>
      </c>
      <c r="R943">
        <f t="shared" si="533"/>
        <v>54.377857142857145</v>
      </c>
      <c r="S943">
        <f t="shared" si="534"/>
        <v>5.8667760204081372</v>
      </c>
      <c r="T943">
        <f>VLOOKUP(Lake!B943,'TRI Daily 2021-5'!W$1488:X$1851,2)</f>
        <v>50.166666666666664</v>
      </c>
      <c r="U943">
        <f t="shared" si="535"/>
        <v>56.306666666666665</v>
      </c>
      <c r="V943">
        <f t="shared" si="536"/>
        <v>0.24337777777777675</v>
      </c>
    </row>
    <row r="944" spans="1:22" x14ac:dyDescent="0.45">
      <c r="A944" s="8">
        <v>45969.708333333336</v>
      </c>
      <c r="B944" s="2">
        <f t="shared" si="532"/>
        <v>312</v>
      </c>
      <c r="C944">
        <v>59.3</v>
      </c>
      <c r="K944" s="4">
        <f t="shared" si="528"/>
        <v>59.699955259473541</v>
      </c>
      <c r="L944" s="4">
        <f t="shared" si="529"/>
        <v>0.15996420958054941</v>
      </c>
      <c r="M944" s="4">
        <f t="shared" si="530"/>
        <v>58.576042862058159</v>
      </c>
      <c r="N944">
        <f t="shared" si="531"/>
        <v>3431.1527973776747</v>
      </c>
      <c r="P944">
        <f>VLOOKUP(Lake!B944,'TRI Daily 2021-5'!S$1488:T$1851,2)</f>
        <v>55</v>
      </c>
      <c r="Q944">
        <f>VLOOKUP(Lake!B944,'TRI Daily 2021-5'!U$1488:V$1851,2)</f>
        <v>49.428571428571431</v>
      </c>
      <c r="R944">
        <f t="shared" si="533"/>
        <v>55.41357142857143</v>
      </c>
      <c r="S944">
        <f t="shared" si="534"/>
        <v>15.104327040816294</v>
      </c>
      <c r="T944">
        <f>VLOOKUP(Lake!B944,'TRI Daily 2021-5'!W$1488:X$1851,2)</f>
        <v>49.666666666666664</v>
      </c>
      <c r="U944">
        <f t="shared" si="535"/>
        <v>55.806666666666665</v>
      </c>
      <c r="V944">
        <f t="shared" si="536"/>
        <v>12.203377777777771</v>
      </c>
    </row>
    <row r="945" spans="1:22" x14ac:dyDescent="0.45">
      <c r="A945" s="8">
        <v>45972.375</v>
      </c>
      <c r="B945" s="2">
        <f t="shared" si="532"/>
        <v>315</v>
      </c>
      <c r="C945">
        <v>54.6</v>
      </c>
      <c r="K945" s="4">
        <f t="shared" si="528"/>
        <v>58.79009297769467</v>
      </c>
      <c r="L945" s="4">
        <f t="shared" si="529"/>
        <v>17.556879161726172</v>
      </c>
      <c r="M945" s="4">
        <f t="shared" si="530"/>
        <v>57.793301878941428</v>
      </c>
      <c r="N945">
        <f t="shared" si="531"/>
        <v>3340.0657420704547</v>
      </c>
      <c r="P945">
        <f>VLOOKUP(Lake!B945,'TRI Daily 2021-5'!S$1488:T$1851,2)</f>
        <v>30.5</v>
      </c>
      <c r="Q945">
        <f>VLOOKUP(Lake!B945,'TRI Daily 2021-5'!U$1488:V$1851,2)</f>
        <v>46.392857142857146</v>
      </c>
      <c r="R945">
        <f t="shared" si="533"/>
        <v>52.377857142857145</v>
      </c>
      <c r="S945">
        <f t="shared" si="534"/>
        <v>4.9379188775510157</v>
      </c>
      <c r="T945">
        <f>VLOOKUP(Lake!B945,'TRI Daily 2021-5'!W$1488:X$1851,2)</f>
        <v>47.547619047619051</v>
      </c>
      <c r="U945">
        <f t="shared" si="535"/>
        <v>53.687619047619052</v>
      </c>
      <c r="V945">
        <f t="shared" si="536"/>
        <v>0.83243900226756906</v>
      </c>
    </row>
    <row r="946" spans="1:22" x14ac:dyDescent="0.45">
      <c r="A946" s="8">
        <v>45973.375</v>
      </c>
      <c r="B946" s="2">
        <f t="shared" si="532"/>
        <v>316</v>
      </c>
      <c r="C946">
        <v>54.3</v>
      </c>
      <c r="K946" s="4">
        <f t="shared" si="528"/>
        <v>58.489655211656107</v>
      </c>
      <c r="L946" s="4">
        <f t="shared" si="529"/>
        <v>17.553210792557202</v>
      </c>
      <c r="M946" s="4">
        <f t="shared" si="530"/>
        <v>57.534126535273735</v>
      </c>
      <c r="N946">
        <f t="shared" si="531"/>
        <v>3310.1757161768892</v>
      </c>
      <c r="P946">
        <f>VLOOKUP(Lake!B946,'TRI Daily 2021-5'!S$1488:T$1851,2)</f>
        <v>41.5</v>
      </c>
      <c r="Q946">
        <f>VLOOKUP(Lake!B946,'TRI Daily 2021-5'!U$1488:V$1851,2)</f>
        <v>45.642857142857146</v>
      </c>
      <c r="R946">
        <f t="shared" si="533"/>
        <v>51.627857142857145</v>
      </c>
      <c r="S946">
        <f t="shared" si="534"/>
        <v>7.1403474489795631</v>
      </c>
      <c r="T946">
        <f>VLOOKUP(Lake!B946,'TRI Daily 2021-5'!W$1488:X$1851,2)</f>
        <v>47.023809523809526</v>
      </c>
      <c r="U946">
        <f t="shared" si="535"/>
        <v>53.163809523809526</v>
      </c>
      <c r="V946">
        <f t="shared" si="536"/>
        <v>1.2909287981859294</v>
      </c>
    </row>
    <row r="947" spans="1:22" x14ac:dyDescent="0.45">
      <c r="A947" s="8">
        <v>45974.520833333336</v>
      </c>
      <c r="B947" s="2">
        <f t="shared" si="532"/>
        <v>317</v>
      </c>
      <c r="C947">
        <v>55</v>
      </c>
      <c r="K947" s="4">
        <f t="shared" si="528"/>
        <v>58.19079101538496</v>
      </c>
      <c r="L947" s="4">
        <f t="shared" si="529"/>
        <v>10.181147303861383</v>
      </c>
      <c r="M947" s="4">
        <f t="shared" si="530"/>
        <v>57.275948572555137</v>
      </c>
      <c r="N947">
        <f t="shared" si="531"/>
        <v>3280.5342848859809</v>
      </c>
      <c r="P947">
        <f>VLOOKUP(Lake!B947,'TRI Daily 2021-5'!S$1488:T$1851,2)</f>
        <v>46</v>
      </c>
      <c r="Q947">
        <f>VLOOKUP(Lake!B947,'TRI Daily 2021-5'!U$1488:V$1851,2)</f>
        <v>45.5</v>
      </c>
      <c r="R947">
        <f t="shared" si="533"/>
        <v>51.484999999999999</v>
      </c>
      <c r="S947">
        <f t="shared" si="534"/>
        <v>12.355225000000004</v>
      </c>
      <c r="T947">
        <f>VLOOKUP(Lake!B947,'TRI Daily 2021-5'!W$1488:X$1851,2)</f>
        <v>46.928571428571431</v>
      </c>
      <c r="U947">
        <f t="shared" si="535"/>
        <v>53.068571428571431</v>
      </c>
      <c r="V947">
        <f t="shared" si="536"/>
        <v>3.7304163265306021</v>
      </c>
    </row>
    <row r="948" spans="1:22" x14ac:dyDescent="0.45">
      <c r="A948" s="8">
        <v>45975.520833333336</v>
      </c>
      <c r="B948" s="2">
        <f t="shared" si="532"/>
        <v>318</v>
      </c>
      <c r="C948">
        <v>54.6</v>
      </c>
      <c r="K948" s="4">
        <f t="shared" si="528"/>
        <v>57.893588948792591</v>
      </c>
      <c r="L948" s="4">
        <f t="shared" si="529"/>
        <v>10.847728163608672</v>
      </c>
      <c r="M948" s="4">
        <f t="shared" si="530"/>
        <v>57.018844494487929</v>
      </c>
      <c r="N948">
        <f t="shared" si="531"/>
        <v>3251.1486274865965</v>
      </c>
      <c r="P948">
        <f>VLOOKUP(Lake!B948,'TRI Daily 2021-5'!S$1488:T$1851,2)</f>
        <v>47</v>
      </c>
      <c r="Q948">
        <f>VLOOKUP(Lake!B948,'TRI Daily 2021-5'!U$1488:V$1851,2)</f>
        <v>45.75</v>
      </c>
      <c r="R948">
        <f t="shared" si="533"/>
        <v>51.734999999999999</v>
      </c>
      <c r="S948">
        <f t="shared" si="534"/>
        <v>8.2082250000000112</v>
      </c>
      <c r="T948">
        <f>VLOOKUP(Lake!B948,'TRI Daily 2021-5'!W$1488:X$1851,2)</f>
        <v>47</v>
      </c>
      <c r="U948">
        <f t="shared" si="535"/>
        <v>53.14</v>
      </c>
      <c r="V948">
        <f t="shared" si="536"/>
        <v>2.1316000000000024</v>
      </c>
    </row>
    <row r="949" spans="1:22" x14ac:dyDescent="0.45">
      <c r="A949" s="8">
        <v>45976.583333333336</v>
      </c>
      <c r="B949" s="2">
        <f t="shared" si="532"/>
        <v>319</v>
      </c>
      <c r="C949">
        <v>54.8</v>
      </c>
      <c r="K949" s="4">
        <f t="shared" si="528"/>
        <v>57.598137079265491</v>
      </c>
      <c r="L949" s="4">
        <f t="shared" si="529"/>
        <v>7.829571114360431</v>
      </c>
      <c r="M949" s="4">
        <f t="shared" si="530"/>
        <v>56.762890486559186</v>
      </c>
      <c r="N949">
        <f t="shared" si="531"/>
        <v>3222.0257363891114</v>
      </c>
      <c r="P949">
        <f>VLOOKUP(Lake!B949,'TRI Daily 2021-5'!S$1488:T$1851,2)</f>
        <v>52.5</v>
      </c>
      <c r="Q949">
        <f>VLOOKUP(Lake!B949,'TRI Daily 2021-5'!U$1488:V$1851,2)</f>
        <v>46.285714285714285</v>
      </c>
      <c r="R949">
        <f t="shared" si="533"/>
        <v>52.270714285714284</v>
      </c>
      <c r="S949">
        <f t="shared" si="534"/>
        <v>6.3972862244897897</v>
      </c>
      <c r="T949">
        <f>VLOOKUP(Lake!B949,'TRI Daily 2021-5'!W$1488:X$1851,2)</f>
        <v>47.214285714285715</v>
      </c>
      <c r="U949">
        <f t="shared" si="535"/>
        <v>53.354285714285716</v>
      </c>
      <c r="V949">
        <f t="shared" si="536"/>
        <v>2.0900897959183546</v>
      </c>
    </row>
    <row r="950" spans="1:22" x14ac:dyDescent="0.45">
      <c r="A950" s="8">
        <v>45978.333333333336</v>
      </c>
      <c r="B950" s="2">
        <f t="shared" si="532"/>
        <v>321</v>
      </c>
      <c r="C950">
        <v>53.2</v>
      </c>
      <c r="K950" s="4">
        <f t="shared" ref="K950:K974" si="537">IF(B950&gt;0,$Q$3+$Q$4*SIN((B950-$Q$5)/365*2*PI()),0)</f>
        <v>57.01283358190458</v>
      </c>
      <c r="L950" s="4">
        <f t="shared" ref="L950:L974" si="538">(C950-K950)^2</f>
        <v>14.537699923299289</v>
      </c>
      <c r="M950" s="4">
        <f t="shared" ref="M950:M974" si="539">$AJ$3+$AJ$4*SIN((B950-$AJ$5)/365*2*PI())</f>
        <v>56.254735696638093</v>
      </c>
      <c r="N950">
        <f t="shared" ref="N950:N974" si="540">IF(B950&gt;0,(D950-M950)^2,0)</f>
        <v>3164.595288298608</v>
      </c>
      <c r="P950">
        <f>VLOOKUP(Lake!B950,'TRI Daily 2021-5'!S$1488:T$1851,2)</f>
        <v>43</v>
      </c>
      <c r="Q950">
        <f>VLOOKUP(Lake!B950,'TRI Daily 2021-5'!U$1488:V$1851,2)</f>
        <v>46.714285714285715</v>
      </c>
      <c r="R950">
        <f t="shared" si="533"/>
        <v>52.699285714285715</v>
      </c>
      <c r="S950">
        <f t="shared" si="534"/>
        <v>0.25071479591836976</v>
      </c>
      <c r="T950">
        <f>VLOOKUP(Lake!B950,'TRI Daily 2021-5'!W$1488:X$1851,2)</f>
        <v>46.952380952380949</v>
      </c>
      <c r="U950">
        <f t="shared" si="535"/>
        <v>53.09238095238095</v>
      </c>
      <c r="V950">
        <f t="shared" si="536"/>
        <v>1.1581859410432056E-2</v>
      </c>
    </row>
    <row r="951" spans="1:22" x14ac:dyDescent="0.45">
      <c r="A951" s="8">
        <v>45978.541666666664</v>
      </c>
      <c r="B951" s="2">
        <f t="shared" si="532"/>
        <v>321</v>
      </c>
      <c r="C951">
        <v>55</v>
      </c>
      <c r="K951" s="4">
        <f t="shared" si="537"/>
        <v>57.01283358190458</v>
      </c>
      <c r="L951" s="4">
        <f t="shared" si="538"/>
        <v>4.0514990284428221</v>
      </c>
      <c r="M951" s="4">
        <f t="shared" si="539"/>
        <v>56.254735696638093</v>
      </c>
      <c r="N951">
        <f t="shared" si="540"/>
        <v>3164.595288298608</v>
      </c>
      <c r="P951">
        <f>VLOOKUP(Lake!B951,'TRI Daily 2021-5'!S$1488:T$1851,2)</f>
        <v>43</v>
      </c>
      <c r="Q951">
        <f>VLOOKUP(Lake!B951,'TRI Daily 2021-5'!U$1488:V$1851,2)</f>
        <v>46.714285714285715</v>
      </c>
      <c r="R951">
        <f t="shared" si="533"/>
        <v>52.699285714285715</v>
      </c>
      <c r="S951">
        <f t="shared" si="534"/>
        <v>5.293286224489794</v>
      </c>
      <c r="T951">
        <f>VLOOKUP(Lake!B951,'TRI Daily 2021-5'!W$1488:X$1851,2)</f>
        <v>46.952380952380949</v>
      </c>
      <c r="U951">
        <f t="shared" si="535"/>
        <v>53.09238095238095</v>
      </c>
      <c r="V951">
        <f t="shared" si="536"/>
        <v>3.6390104308390132</v>
      </c>
    </row>
    <row r="952" spans="1:22" x14ac:dyDescent="0.45">
      <c r="A952" s="8">
        <v>45980.375</v>
      </c>
      <c r="B952" s="2">
        <f t="shared" si="532"/>
        <v>323</v>
      </c>
      <c r="C952">
        <v>53.7</v>
      </c>
      <c r="K952" s="4">
        <f t="shared" si="537"/>
        <v>56.435574224141391</v>
      </c>
      <c r="L952" s="4">
        <f t="shared" si="538"/>
        <v>7.4833663357867559</v>
      </c>
      <c r="M952" s="4">
        <f t="shared" si="539"/>
        <v>55.752086467097101</v>
      </c>
      <c r="N952">
        <f t="shared" si="540"/>
        <v>3108.2951454346717</v>
      </c>
      <c r="P952">
        <f>VLOOKUP(Lake!B952,'TRI Daily 2021-5'!S$1488:T$1851,2)</f>
        <v>56.5</v>
      </c>
      <c r="Q952">
        <f>VLOOKUP(Lake!B952,'TRI Daily 2021-5'!U$1488:V$1851,2)</f>
        <v>46.964285714285715</v>
      </c>
      <c r="R952">
        <f t="shared" si="533"/>
        <v>52.949285714285715</v>
      </c>
      <c r="S952">
        <f t="shared" si="534"/>
        <v>0.56357193877551381</v>
      </c>
      <c r="T952">
        <f>VLOOKUP(Lake!B952,'TRI Daily 2021-5'!W$1488:X$1851,2)</f>
        <v>46.833333333333336</v>
      </c>
      <c r="U952">
        <f t="shared" si="535"/>
        <v>52.973333333333336</v>
      </c>
      <c r="V952">
        <f t="shared" si="536"/>
        <v>0.52804444444444432</v>
      </c>
    </row>
    <row r="953" spans="1:22" x14ac:dyDescent="0.45">
      <c r="A953" s="8">
        <v>45980.625</v>
      </c>
      <c r="B953" s="2">
        <f t="shared" si="532"/>
        <v>323</v>
      </c>
      <c r="C953">
        <v>55.5</v>
      </c>
      <c r="K953" s="4">
        <f t="shared" si="537"/>
        <v>56.435574224141391</v>
      </c>
      <c r="L953" s="4">
        <f t="shared" si="538"/>
        <v>0.87529912887776518</v>
      </c>
      <c r="M953" s="4">
        <f t="shared" si="539"/>
        <v>55.752086467097101</v>
      </c>
      <c r="N953">
        <f t="shared" si="540"/>
        <v>3108.2951454346717</v>
      </c>
      <c r="P953">
        <f>VLOOKUP(Lake!B953,'TRI Daily 2021-5'!S$1488:T$1851,2)</f>
        <v>56.5</v>
      </c>
      <c r="Q953">
        <f>VLOOKUP(Lake!B953,'TRI Daily 2021-5'!U$1488:V$1851,2)</f>
        <v>46.964285714285715</v>
      </c>
      <c r="R953">
        <f t="shared" si="533"/>
        <v>52.949285714285715</v>
      </c>
      <c r="S953">
        <f t="shared" si="534"/>
        <v>6.5061433673469367</v>
      </c>
      <c r="T953">
        <f>VLOOKUP(Lake!B953,'TRI Daily 2021-5'!W$1488:X$1851,2)</f>
        <v>46.833333333333336</v>
      </c>
      <c r="U953">
        <f t="shared" si="535"/>
        <v>52.973333333333336</v>
      </c>
      <c r="V953">
        <f t="shared" si="536"/>
        <v>6.38404444444443</v>
      </c>
    </row>
    <row r="954" spans="1:22" x14ac:dyDescent="0.45">
      <c r="A954" s="8">
        <v>45982.388888888891</v>
      </c>
      <c r="B954" s="2">
        <f t="shared" ref="B954:B974" si="541">_xlfn.DAYS(A954,A$4)-730-365-365-365-365-366-365-365-365-366</f>
        <v>325</v>
      </c>
      <c r="C954">
        <v>55.5</v>
      </c>
      <c r="K954" s="4">
        <f t="shared" si="537"/>
        <v>55.867043172912751</v>
      </c>
      <c r="L954" s="4">
        <f t="shared" si="538"/>
        <v>0.13472069078185997</v>
      </c>
      <c r="M954" s="4">
        <f t="shared" si="539"/>
        <v>55.255538537059437</v>
      </c>
      <c r="N954">
        <f t="shared" si="540"/>
        <v>3053.1745390204605</v>
      </c>
      <c r="P954">
        <f>VLOOKUP(Lake!B954,'TRI Daily 2021-5'!S$1488:T$1851,2)</f>
        <v>58.5</v>
      </c>
      <c r="Q954">
        <f>VLOOKUP(Lake!B954,'TRI Daily 2021-5'!U$1488:V$1851,2)</f>
        <v>47.785714285714285</v>
      </c>
      <c r="R954">
        <f t="shared" si="533"/>
        <v>53.770714285714284</v>
      </c>
      <c r="S954">
        <f t="shared" si="534"/>
        <v>2.9904290816326586</v>
      </c>
      <c r="T954">
        <f>VLOOKUP(Lake!B954,'TRI Daily 2021-5'!W$1488:X$1851,2)</f>
        <v>47.976190476190474</v>
      </c>
      <c r="U954">
        <f t="shared" si="535"/>
        <v>54.116190476190475</v>
      </c>
      <c r="V954">
        <f t="shared" si="536"/>
        <v>1.9149287981859442</v>
      </c>
    </row>
    <row r="955" spans="1:22" x14ac:dyDescent="0.45">
      <c r="A955" s="8">
        <v>45982.708333333336</v>
      </c>
      <c r="B955" s="2">
        <f t="shared" si="541"/>
        <v>325</v>
      </c>
      <c r="C955">
        <v>56.3</v>
      </c>
      <c r="K955" s="4">
        <f t="shared" si="537"/>
        <v>55.867043172912751</v>
      </c>
      <c r="L955" s="4">
        <f t="shared" si="538"/>
        <v>0.18745161412145517</v>
      </c>
      <c r="M955" s="4">
        <f t="shared" si="539"/>
        <v>55.255538537059437</v>
      </c>
      <c r="N955">
        <f t="shared" si="540"/>
        <v>3053.1745390204605</v>
      </c>
      <c r="P955">
        <f>VLOOKUP(Lake!B955,'TRI Daily 2021-5'!S$1488:T$1851,2)</f>
        <v>58.5</v>
      </c>
      <c r="Q955">
        <f>VLOOKUP(Lake!B955,'TRI Daily 2021-5'!U$1488:V$1851,2)</f>
        <v>47.785714285714285</v>
      </c>
      <c r="R955">
        <f t="shared" si="533"/>
        <v>53.770714285714284</v>
      </c>
      <c r="S955">
        <f t="shared" si="534"/>
        <v>6.3972862244897897</v>
      </c>
      <c r="T955">
        <f>VLOOKUP(Lake!B955,'TRI Daily 2021-5'!W$1488:X$1851,2)</f>
        <v>47.976190476190474</v>
      </c>
      <c r="U955">
        <f t="shared" si="535"/>
        <v>54.116190476190475</v>
      </c>
      <c r="V955">
        <f t="shared" si="536"/>
        <v>4.7690240362811718</v>
      </c>
    </row>
    <row r="956" spans="1:22" x14ac:dyDescent="0.45">
      <c r="A956" s="8">
        <v>45983.5</v>
      </c>
      <c r="B956" s="2">
        <f t="shared" si="541"/>
        <v>326</v>
      </c>
      <c r="C956">
        <v>57.9</v>
      </c>
      <c r="K956" s="4">
        <f t="shared" si="537"/>
        <v>55.586261757692029</v>
      </c>
      <c r="L956" s="4">
        <f t="shared" si="538"/>
        <v>5.3533846539183747</v>
      </c>
      <c r="M956" s="4">
        <f t="shared" si="539"/>
        <v>55.009736769669587</v>
      </c>
      <c r="N956">
        <f t="shared" si="540"/>
        <v>3026.0711394683381</v>
      </c>
      <c r="P956">
        <f>VLOOKUP(Lake!B956,'TRI Daily 2021-5'!S$1488:T$1851,2)</f>
        <v>60.5</v>
      </c>
      <c r="Q956">
        <f>VLOOKUP(Lake!B956,'TRI Daily 2021-5'!U$1488:V$1851,2)</f>
        <v>48.178571428571431</v>
      </c>
      <c r="R956">
        <f t="shared" si="533"/>
        <v>54.16357142857143</v>
      </c>
      <c r="S956">
        <f t="shared" si="534"/>
        <v>13.960898469387734</v>
      </c>
      <c r="T956">
        <f>VLOOKUP(Lake!B956,'TRI Daily 2021-5'!W$1488:X$1851,2)</f>
        <v>48.714285714285715</v>
      </c>
      <c r="U956">
        <f t="shared" si="535"/>
        <v>54.854285714285716</v>
      </c>
      <c r="V956">
        <f t="shared" si="536"/>
        <v>9.2763755102040637</v>
      </c>
    </row>
    <row r="957" spans="1:22" x14ac:dyDescent="0.45">
      <c r="A957" s="8">
        <v>45986.486111111109</v>
      </c>
      <c r="B957" s="2">
        <f t="shared" si="541"/>
        <v>329</v>
      </c>
      <c r="C957">
        <v>55</v>
      </c>
      <c r="K957" s="4">
        <f t="shared" si="537"/>
        <v>54.758850135313402</v>
      </c>
      <c r="L957" s="4">
        <f t="shared" si="538"/>
        <v>5.8153257238364495E-2</v>
      </c>
      <c r="M957" s="4">
        <f t="shared" si="539"/>
        <v>54.283092678232592</v>
      </c>
      <c r="N957">
        <f t="shared" si="540"/>
        <v>2946.6541507135889</v>
      </c>
      <c r="P957">
        <f>VLOOKUP(Lake!B957,'TRI Daily 2021-5'!S$1488:T$1851,2)</f>
        <v>57.5</v>
      </c>
      <c r="Q957">
        <f>VLOOKUP(Lake!B957,'TRI Daily 2021-5'!U$1488:V$1851,2)</f>
        <v>51.5</v>
      </c>
      <c r="R957">
        <f t="shared" si="533"/>
        <v>57.484999999999999</v>
      </c>
      <c r="S957">
        <f t="shared" si="534"/>
        <v>6.1752249999999975</v>
      </c>
      <c r="T957">
        <f>VLOOKUP(Lake!B957,'TRI Daily 2021-5'!W$1488:X$1851,2)</f>
        <v>49.666666666666664</v>
      </c>
      <c r="U957">
        <f t="shared" si="535"/>
        <v>55.806666666666665</v>
      </c>
      <c r="V957">
        <f t="shared" si="536"/>
        <v>0.65071111111110824</v>
      </c>
    </row>
    <row r="958" spans="1:22" x14ac:dyDescent="0.45">
      <c r="A958" s="8">
        <v>45988.458333333336</v>
      </c>
      <c r="B958" s="2">
        <f t="shared" si="541"/>
        <v>331</v>
      </c>
      <c r="C958">
        <v>53.4</v>
      </c>
      <c r="K958" s="4">
        <f t="shared" si="537"/>
        <v>54.22050157769138</v>
      </c>
      <c r="L958" s="4">
        <f t="shared" si="538"/>
        <v>0.67322283899404545</v>
      </c>
      <c r="M958" s="4">
        <f t="shared" si="539"/>
        <v>53.80834729083665</v>
      </c>
      <c r="N958">
        <f t="shared" si="540"/>
        <v>2895.3382381712877</v>
      </c>
      <c r="P958">
        <f>VLOOKUP(Lake!B958,'TRI Daily 2021-5'!S$1488:T$1851,2)</f>
        <v>37</v>
      </c>
      <c r="Q958">
        <f>VLOOKUP(Lake!B958,'TRI Daily 2021-5'!U$1488:V$1851,2)</f>
        <v>51.428571428571431</v>
      </c>
      <c r="R958">
        <f t="shared" si="533"/>
        <v>57.41357142857143</v>
      </c>
      <c r="S958">
        <f t="shared" si="534"/>
        <v>16.10875561224492</v>
      </c>
      <c r="T958">
        <f>VLOOKUP(Lake!B958,'TRI Daily 2021-5'!W$1488:X$1851,2)</f>
        <v>48.952380952380949</v>
      </c>
      <c r="U958">
        <f t="shared" si="535"/>
        <v>55.09238095238095</v>
      </c>
      <c r="V958">
        <f t="shared" si="536"/>
        <v>2.8641532879818548</v>
      </c>
    </row>
    <row r="959" spans="1:22" x14ac:dyDescent="0.45">
      <c r="A959" s="8">
        <v>45988.666666666664</v>
      </c>
      <c r="B959" s="2">
        <f t="shared" si="541"/>
        <v>331</v>
      </c>
      <c r="C959">
        <v>53.7</v>
      </c>
      <c r="K959" s="4">
        <f t="shared" si="537"/>
        <v>54.22050157769138</v>
      </c>
      <c r="L959" s="4">
        <f t="shared" si="538"/>
        <v>0.27092189237921238</v>
      </c>
      <c r="M959" s="4">
        <f t="shared" si="539"/>
        <v>53.80834729083665</v>
      </c>
      <c r="N959">
        <f t="shared" si="540"/>
        <v>2895.3382381712877</v>
      </c>
      <c r="P959">
        <f>VLOOKUP(Lake!B959,'TRI Daily 2021-5'!S$1488:T$1851,2)</f>
        <v>37</v>
      </c>
      <c r="Q959">
        <f>VLOOKUP(Lake!B959,'TRI Daily 2021-5'!U$1488:V$1851,2)</f>
        <v>51.428571428571431</v>
      </c>
      <c r="R959">
        <f t="shared" si="533"/>
        <v>57.41357142857143</v>
      </c>
      <c r="S959">
        <f t="shared" si="534"/>
        <v>13.79061275510203</v>
      </c>
      <c r="T959">
        <f>VLOOKUP(Lake!B959,'TRI Daily 2021-5'!W$1488:X$1851,2)</f>
        <v>48.952380952380949</v>
      </c>
      <c r="U959">
        <f t="shared" si="535"/>
        <v>55.09238095238095</v>
      </c>
      <c r="V959">
        <f t="shared" si="536"/>
        <v>1.9387247165532722</v>
      </c>
    </row>
    <row r="960" spans="1:22" x14ac:dyDescent="0.45">
      <c r="A960" s="8">
        <v>45994.5</v>
      </c>
      <c r="B960" s="2">
        <f t="shared" si="541"/>
        <v>337</v>
      </c>
      <c r="C960">
        <v>50.1</v>
      </c>
      <c r="K960" s="4">
        <f t="shared" si="537"/>
        <v>52.676061726969564</v>
      </c>
      <c r="L960" s="4">
        <f t="shared" si="538"/>
        <v>6.6360940211574073</v>
      </c>
      <c r="M960" s="4">
        <f t="shared" si="539"/>
        <v>52.436741433438044</v>
      </c>
      <c r="N960">
        <f t="shared" si="540"/>
        <v>2749.611852157238</v>
      </c>
      <c r="P960">
        <f>VLOOKUP(Lake!B960,'TRI Daily 2021-5'!S$1488:T$1851,2)</f>
        <v>33</v>
      </c>
      <c r="Q960">
        <f>VLOOKUP(Lake!B960,'TRI Daily 2021-5'!U$1488:V$1851,2)</f>
        <v>44.964285714285715</v>
      </c>
      <c r="R960">
        <f t="shared" si="533"/>
        <v>50.949285714285715</v>
      </c>
      <c r="S960">
        <f t="shared" si="534"/>
        <v>0.72128622448979429</v>
      </c>
      <c r="T960">
        <f>VLOOKUP(Lake!B960,'TRI Daily 2021-5'!W$1488:X$1851,2)</f>
        <v>46.38095238095238</v>
      </c>
      <c r="U960">
        <f t="shared" si="535"/>
        <v>52.52095238095238</v>
      </c>
      <c r="V960">
        <f t="shared" si="536"/>
        <v>5.8610104308389914</v>
      </c>
    </row>
    <row r="961" spans="1:22" x14ac:dyDescent="0.45">
      <c r="A961" s="8">
        <v>46001.385416666664</v>
      </c>
      <c r="B961" s="2">
        <f t="shared" si="541"/>
        <v>344</v>
      </c>
      <c r="C961">
        <v>48.9</v>
      </c>
      <c r="K961" s="4">
        <f t="shared" si="537"/>
        <v>51.025152754393616</v>
      </c>
      <c r="L961" s="4">
        <f t="shared" si="538"/>
        <v>4.5162742295067799</v>
      </c>
      <c r="M961" s="4">
        <f t="shared" si="539"/>
        <v>50.951517441930434</v>
      </c>
      <c r="N961">
        <f t="shared" si="540"/>
        <v>2596.0571296353414</v>
      </c>
      <c r="P961">
        <f>VLOOKUP(Lake!B961,'TRI Daily 2021-5'!S$1488:T$1851,2)</f>
        <v>38.5</v>
      </c>
      <c r="Q961">
        <f>VLOOKUP(Lake!B961,'TRI Daily 2021-5'!U$1488:V$1851,2)</f>
        <v>35.714285714285715</v>
      </c>
      <c r="R961">
        <f t="shared" si="533"/>
        <v>41.699285714285715</v>
      </c>
      <c r="S961">
        <f t="shared" si="534"/>
        <v>51.850286224489771</v>
      </c>
      <c r="T961">
        <f>VLOOKUP(Lake!B961,'TRI Daily 2021-5'!W$1488:X$1851,2)</f>
        <v>42.11904761904762</v>
      </c>
      <c r="U961">
        <f t="shared" si="535"/>
        <v>48.259047619047621</v>
      </c>
      <c r="V961">
        <f t="shared" si="536"/>
        <v>0.41081995464852178</v>
      </c>
    </row>
    <row r="962" spans="1:22" x14ac:dyDescent="0.45">
      <c r="A962" s="8">
        <v>46002.458333333336</v>
      </c>
      <c r="B962" s="2">
        <f t="shared" si="541"/>
        <v>345</v>
      </c>
      <c r="C962">
        <v>48.2</v>
      </c>
      <c r="K962" s="4">
        <f t="shared" si="537"/>
        <v>50.803906154781949</v>
      </c>
      <c r="L962" s="4">
        <f t="shared" si="538"/>
        <v>6.7803272629112987</v>
      </c>
      <c r="M962" s="4">
        <f t="shared" si="539"/>
        <v>50.750642799836093</v>
      </c>
      <c r="N962">
        <f t="shared" si="540"/>
        <v>2575.6277445965552</v>
      </c>
      <c r="P962">
        <f>VLOOKUP(Lake!B962,'TRI Daily 2021-5'!S$1488:T$1851,2)</f>
        <v>35.5</v>
      </c>
      <c r="Q962">
        <f>VLOOKUP(Lake!B962,'TRI Daily 2021-5'!U$1488:V$1851,2)</f>
        <v>35.607142857142854</v>
      </c>
      <c r="R962">
        <f t="shared" si="533"/>
        <v>41.592142857142854</v>
      </c>
      <c r="S962">
        <f t="shared" si="534"/>
        <v>43.66377602040825</v>
      </c>
      <c r="T962">
        <f>VLOOKUP(Lake!B962,'TRI Daily 2021-5'!W$1488:X$1851,2)</f>
        <v>41.095238095238095</v>
      </c>
      <c r="U962">
        <f t="shared" si="535"/>
        <v>47.235238095238095</v>
      </c>
      <c r="V962">
        <f t="shared" si="536"/>
        <v>0.93076553287982366</v>
      </c>
    </row>
    <row r="963" spans="1:22" x14ac:dyDescent="0.45">
      <c r="A963" s="8">
        <v>46002.583333333336</v>
      </c>
      <c r="B963" s="2">
        <f t="shared" si="541"/>
        <v>345</v>
      </c>
      <c r="C963">
        <v>48.5</v>
      </c>
      <c r="K963" s="4">
        <f t="shared" si="537"/>
        <v>50.803906154781949</v>
      </c>
      <c r="L963" s="4">
        <f t="shared" si="538"/>
        <v>5.3079835700421443</v>
      </c>
      <c r="M963" s="4">
        <f t="shared" si="539"/>
        <v>50.750642799836093</v>
      </c>
      <c r="N963">
        <f t="shared" si="540"/>
        <v>2575.6277445965552</v>
      </c>
      <c r="P963">
        <f>VLOOKUP(Lake!B963,'TRI Daily 2021-5'!S$1488:T$1851,2)</f>
        <v>35.5</v>
      </c>
      <c r="Q963">
        <f>VLOOKUP(Lake!B963,'TRI Daily 2021-5'!U$1488:V$1851,2)</f>
        <v>35.607142857142854</v>
      </c>
      <c r="R963">
        <f t="shared" si="533"/>
        <v>41.592142857142854</v>
      </c>
      <c r="S963">
        <f t="shared" si="534"/>
        <v>47.718490306122497</v>
      </c>
      <c r="T963">
        <f>VLOOKUP(Lake!B963,'TRI Daily 2021-5'!W$1488:X$1851,2)</f>
        <v>41.095238095238095</v>
      </c>
      <c r="U963">
        <f t="shared" si="535"/>
        <v>47.235238095238095</v>
      </c>
      <c r="V963">
        <f t="shared" si="536"/>
        <v>1.5996226757369609</v>
      </c>
    </row>
    <row r="964" spans="1:22" x14ac:dyDescent="0.45">
      <c r="A964" s="8">
        <v>46003.666666666664</v>
      </c>
      <c r="B964" s="2">
        <f t="shared" si="541"/>
        <v>346</v>
      </c>
      <c r="C964">
        <v>48</v>
      </c>
      <c r="K964" s="4">
        <f t="shared" si="537"/>
        <v>50.586510578255293</v>
      </c>
      <c r="L964" s="4">
        <f t="shared" si="538"/>
        <v>6.6900369714265304</v>
      </c>
      <c r="M964" s="4">
        <f t="shared" si="539"/>
        <v>50.552775631321232</v>
      </c>
      <c r="N964">
        <f t="shared" si="540"/>
        <v>2555.5831240307057</v>
      </c>
      <c r="P964">
        <f>VLOOKUP(Lake!B964,'TRI Daily 2021-5'!S$1488:T$1851,2)</f>
        <v>33</v>
      </c>
      <c r="Q964">
        <f>VLOOKUP(Lake!B964,'TRI Daily 2021-5'!U$1488:V$1851,2)</f>
        <v>35.75</v>
      </c>
      <c r="R964">
        <f t="shared" si="533"/>
        <v>41.734999999999999</v>
      </c>
      <c r="S964">
        <f t="shared" si="534"/>
        <v>39.250225000000007</v>
      </c>
      <c r="T964">
        <f>VLOOKUP(Lake!B964,'TRI Daily 2021-5'!W$1488:X$1851,2)</f>
        <v>39.88095238095238</v>
      </c>
      <c r="U964">
        <f t="shared" si="535"/>
        <v>46.02095238095238</v>
      </c>
      <c r="V964">
        <f t="shared" si="536"/>
        <v>3.9166294784580531</v>
      </c>
    </row>
    <row r="965" spans="1:22" x14ac:dyDescent="0.45">
      <c r="A965" s="8">
        <v>46004.75</v>
      </c>
      <c r="B965" s="2">
        <f t="shared" si="541"/>
        <v>347</v>
      </c>
      <c r="C965">
        <v>49.1</v>
      </c>
      <c r="K965" s="4">
        <f t="shared" si="537"/>
        <v>50.373030443814756</v>
      </c>
      <c r="L965" s="4">
        <f t="shared" si="538"/>
        <v>1.6206065108791901</v>
      </c>
      <c r="M965" s="4">
        <f t="shared" si="539"/>
        <v>50.357974568698189</v>
      </c>
      <c r="N965">
        <f t="shared" si="540"/>
        <v>2535.9256026616536</v>
      </c>
      <c r="P965">
        <f>VLOOKUP(Lake!B965,'TRI Daily 2021-5'!S$1488:T$1851,2)</f>
        <v>39.5</v>
      </c>
      <c r="Q965">
        <f>VLOOKUP(Lake!B965,'TRI Daily 2021-5'!U$1488:V$1851,2)</f>
        <v>36.178571428571431</v>
      </c>
      <c r="R965">
        <f t="shared" si="533"/>
        <v>42.16357142857143</v>
      </c>
      <c r="S965">
        <f t="shared" si="534"/>
        <v>48.114041326530611</v>
      </c>
      <c r="T965">
        <f>VLOOKUP(Lake!B965,'TRI Daily 2021-5'!W$1488:X$1851,2)</f>
        <v>38.88095238095238</v>
      </c>
      <c r="U965">
        <f t="shared" si="535"/>
        <v>45.02095238095238</v>
      </c>
      <c r="V965">
        <f t="shared" si="536"/>
        <v>16.638629478458068</v>
      </c>
    </row>
    <row r="966" spans="1:22" x14ac:dyDescent="0.45">
      <c r="A966" s="8">
        <v>46007.541666666664</v>
      </c>
      <c r="B966" s="2">
        <f t="shared" si="541"/>
        <v>350</v>
      </c>
      <c r="C966">
        <v>46.4</v>
      </c>
      <c r="K966" s="4">
        <f t="shared" si="537"/>
        <v>49.75670936745076</v>
      </c>
      <c r="L966" s="4">
        <f t="shared" si="538"/>
        <v>11.267497777531693</v>
      </c>
      <c r="M966" s="4">
        <f t="shared" si="539"/>
        <v>49.79254060864892</v>
      </c>
      <c r="N966">
        <f t="shared" si="540"/>
        <v>2479.297100263952</v>
      </c>
      <c r="P966">
        <f>VLOOKUP(Lake!B966,'TRI Daily 2021-5'!S$1488:T$1851,2)</f>
        <v>31.5</v>
      </c>
      <c r="Q966">
        <f>VLOOKUP(Lake!B966,'TRI Daily 2021-5'!U$1488:V$1851,2)</f>
        <v>33.964285714285715</v>
      </c>
      <c r="R966">
        <f t="shared" si="533"/>
        <v>39.949285714285715</v>
      </c>
      <c r="S966">
        <f t="shared" si="534"/>
        <v>41.611714795918346</v>
      </c>
      <c r="T966">
        <f>VLOOKUP(Lake!B966,'TRI Daily 2021-5'!W$1488:X$1851,2)</f>
        <v>35.095238095238095</v>
      </c>
      <c r="U966">
        <f t="shared" si="535"/>
        <v>41.235238095238095</v>
      </c>
      <c r="V966">
        <f t="shared" si="536"/>
        <v>26.674765532879803</v>
      </c>
    </row>
    <row r="967" spans="1:22" x14ac:dyDescent="0.45">
      <c r="A967" s="8">
        <v>46008.375</v>
      </c>
      <c r="B967" s="2">
        <f t="shared" si="541"/>
        <v>351</v>
      </c>
      <c r="C967">
        <v>45.6</v>
      </c>
      <c r="K967" s="4">
        <f t="shared" si="537"/>
        <v>49.559511707693417</v>
      </c>
      <c r="L967" s="4">
        <f t="shared" si="538"/>
        <v>15.67773296336123</v>
      </c>
      <c r="M967" s="4">
        <f t="shared" si="539"/>
        <v>49.610571866728606</v>
      </c>
      <c r="N967">
        <f t="shared" si="540"/>
        <v>2461.2088409438438</v>
      </c>
      <c r="P967">
        <f>VLOOKUP(Lake!B967,'TRI Daily 2021-5'!S$1488:T$1851,2)</f>
        <v>38</v>
      </c>
      <c r="Q967">
        <f>VLOOKUP(Lake!B967,'TRI Daily 2021-5'!U$1488:V$1851,2)</f>
        <v>34.321428571428569</v>
      </c>
      <c r="R967">
        <f t="shared" si="533"/>
        <v>40.306428571428569</v>
      </c>
      <c r="S967">
        <f t="shared" si="534"/>
        <v>28.021898469387796</v>
      </c>
      <c r="T967">
        <f>VLOOKUP(Lake!B967,'TRI Daily 2021-5'!W$1488:X$1851,2)</f>
        <v>34.547619047619051</v>
      </c>
      <c r="U967">
        <f t="shared" si="535"/>
        <v>40.687619047619052</v>
      </c>
      <c r="V967">
        <f t="shared" si="536"/>
        <v>24.131486621315169</v>
      </c>
    </row>
    <row r="968" spans="1:22" x14ac:dyDescent="0.45">
      <c r="A968" s="8">
        <v>46009.458333333336</v>
      </c>
      <c r="B968" s="2">
        <f t="shared" si="541"/>
        <v>352</v>
      </c>
      <c r="C968">
        <v>45.6</v>
      </c>
      <c r="K968" s="4">
        <f t="shared" si="537"/>
        <v>49.366533811951982</v>
      </c>
      <c r="L968" s="4">
        <f t="shared" si="538"/>
        <v>14.186776956577516</v>
      </c>
      <c r="M968" s="4">
        <f t="shared" si="539"/>
        <v>49.431948426009996</v>
      </c>
      <c r="N968">
        <f t="shared" si="540"/>
        <v>2443.5175251917121</v>
      </c>
      <c r="P968">
        <f>VLOOKUP(Lake!B968,'TRI Daily 2021-5'!S$1488:T$1851,2)</f>
        <v>44.5</v>
      </c>
      <c r="Q968">
        <f>VLOOKUP(Lake!B968,'TRI Daily 2021-5'!U$1488:V$1851,2)</f>
        <v>35.321428571428569</v>
      </c>
      <c r="R968">
        <f t="shared" si="533"/>
        <v>41.306428571428569</v>
      </c>
      <c r="S968">
        <f t="shared" si="534"/>
        <v>18.434755612244931</v>
      </c>
      <c r="T968">
        <f>VLOOKUP(Lake!B968,'TRI Daily 2021-5'!W$1488:X$1851,2)</f>
        <v>34.904761904761905</v>
      </c>
      <c r="U968">
        <f t="shared" si="535"/>
        <v>41.044761904761906</v>
      </c>
      <c r="V968">
        <f t="shared" si="536"/>
        <v>20.750194104308395</v>
      </c>
    </row>
    <row r="969" spans="1:22" x14ac:dyDescent="0.45">
      <c r="A969" s="8">
        <v>46010.416666666664</v>
      </c>
      <c r="B969" s="2">
        <f t="shared" si="541"/>
        <v>353</v>
      </c>
      <c r="C969">
        <v>45.8</v>
      </c>
      <c r="K969" s="4">
        <f t="shared" si="537"/>
        <v>49.177832863741791</v>
      </c>
      <c r="L969" s="4">
        <f t="shared" si="538"/>
        <v>11.409754855374091</v>
      </c>
      <c r="M969" s="4">
        <f t="shared" si="539"/>
        <v>49.256723216473581</v>
      </c>
      <c r="N969">
        <f t="shared" si="540"/>
        <v>2426.2247820242874</v>
      </c>
      <c r="P969">
        <f>VLOOKUP(Lake!B969,'TRI Daily 2021-5'!S$1488:T$1851,2)</f>
        <v>45</v>
      </c>
      <c r="Q969">
        <f>VLOOKUP(Lake!B969,'TRI Daily 2021-5'!U$1488:V$1851,2)</f>
        <v>35.857142857142854</v>
      </c>
      <c r="R969">
        <f t="shared" si="533"/>
        <v>41.842142857142854</v>
      </c>
      <c r="S969">
        <f t="shared" si="534"/>
        <v>15.664633163265313</v>
      </c>
      <c r="T969">
        <f>VLOOKUP(Lake!B969,'TRI Daily 2021-5'!W$1488:X$1851,2)</f>
        <v>35.571428571428569</v>
      </c>
      <c r="U969">
        <f t="shared" si="535"/>
        <v>41.71142857142857</v>
      </c>
      <c r="V969">
        <f t="shared" si="536"/>
        <v>16.716416326530602</v>
      </c>
    </row>
    <row r="970" spans="1:22" x14ac:dyDescent="0.45">
      <c r="A970" s="8">
        <v>46010.708333333336</v>
      </c>
      <c r="B970" s="2">
        <f t="shared" si="541"/>
        <v>353</v>
      </c>
      <c r="C970">
        <v>46.2</v>
      </c>
      <c r="K970" s="4">
        <f t="shared" si="537"/>
        <v>49.177832863741791</v>
      </c>
      <c r="L970" s="4">
        <f t="shared" si="538"/>
        <v>8.8674885643806221</v>
      </c>
      <c r="M970" s="4">
        <f t="shared" si="539"/>
        <v>49.256723216473581</v>
      </c>
      <c r="N970">
        <f t="shared" si="540"/>
        <v>2426.2247820242874</v>
      </c>
      <c r="P970">
        <f>VLOOKUP(Lake!B970,'TRI Daily 2021-5'!S$1488:T$1851,2)</f>
        <v>45</v>
      </c>
      <c r="Q970">
        <f>VLOOKUP(Lake!B970,'TRI Daily 2021-5'!U$1488:V$1851,2)</f>
        <v>35.857142857142854</v>
      </c>
      <c r="R970">
        <f t="shared" si="533"/>
        <v>41.842142857142854</v>
      </c>
      <c r="S970">
        <f t="shared" si="534"/>
        <v>18.990918877551078</v>
      </c>
      <c r="T970">
        <f>VLOOKUP(Lake!B970,'TRI Daily 2021-5'!W$1488:X$1851,2)</f>
        <v>35.571428571428569</v>
      </c>
      <c r="U970">
        <f t="shared" si="535"/>
        <v>41.71142857142857</v>
      </c>
      <c r="V970">
        <f t="shared" si="536"/>
        <v>20.147273469387795</v>
      </c>
    </row>
    <row r="971" spans="1:22" x14ac:dyDescent="0.45">
      <c r="A971" s="8">
        <v>46011.708333333336</v>
      </c>
      <c r="B971" s="2">
        <f t="shared" si="541"/>
        <v>354</v>
      </c>
      <c r="C971">
        <v>48.2</v>
      </c>
      <c r="K971" s="4">
        <f t="shared" si="537"/>
        <v>48.993464779226279</v>
      </c>
      <c r="L971" s="4">
        <f t="shared" si="538"/>
        <v>0.62958635587260381</v>
      </c>
      <c r="M971" s="4">
        <f t="shared" si="539"/>
        <v>49.084948161130619</v>
      </c>
      <c r="N971">
        <f t="shared" si="540"/>
        <v>2409.3321359808801</v>
      </c>
      <c r="P971">
        <f>VLOOKUP(Lake!B971,'TRI Daily 2021-5'!S$1488:T$1851,2)</f>
        <v>39.5</v>
      </c>
      <c r="Q971">
        <f>VLOOKUP(Lake!B971,'TRI Daily 2021-5'!U$1488:V$1851,2)</f>
        <v>36.107142857142854</v>
      </c>
      <c r="R971">
        <f t="shared" si="533"/>
        <v>42.092142857142854</v>
      </c>
      <c r="S971">
        <f t="shared" si="534"/>
        <v>37.3059188775511</v>
      </c>
      <c r="T971">
        <f>VLOOKUP(Lake!B971,'TRI Daily 2021-5'!W$1488:X$1851,2)</f>
        <v>35.857142857142854</v>
      </c>
      <c r="U971">
        <f t="shared" si="535"/>
        <v>41.997142857142855</v>
      </c>
      <c r="V971">
        <f t="shared" si="536"/>
        <v>38.475436734693943</v>
      </c>
    </row>
    <row r="972" spans="1:22" x14ac:dyDescent="0.45">
      <c r="A972" s="8">
        <v>46013.458333333336</v>
      </c>
      <c r="B972" s="2">
        <f t="shared" si="541"/>
        <v>356</v>
      </c>
      <c r="C972">
        <v>45.6</v>
      </c>
      <c r="K972" s="4">
        <f t="shared" si="537"/>
        <v>48.637944430139306</v>
      </c>
      <c r="L972" s="4">
        <f t="shared" si="538"/>
        <v>9.229106360614427</v>
      </c>
      <c r="M972" s="4">
        <f t="shared" si="539"/>
        <v>48.75195107821137</v>
      </c>
      <c r="N972">
        <f t="shared" si="540"/>
        <v>2376.7527339323146</v>
      </c>
      <c r="P972">
        <f>VLOOKUP(Lake!B972,'TRI Daily 2021-5'!S$1488:T$1851,2)</f>
        <v>38.5</v>
      </c>
      <c r="Q972">
        <f>VLOOKUP(Lake!B972,'TRI Daily 2021-5'!U$1488:V$1851,2)</f>
        <v>36.285714285714285</v>
      </c>
      <c r="R972">
        <f t="shared" si="533"/>
        <v>42.270714285714284</v>
      </c>
      <c r="S972">
        <f t="shared" si="534"/>
        <v>11.084143367346959</v>
      </c>
      <c r="T972">
        <f>VLOOKUP(Lake!B972,'TRI Daily 2021-5'!W$1488:X$1851,2)</f>
        <v>36.166666666666664</v>
      </c>
      <c r="U972">
        <f t="shared" si="535"/>
        <v>42.306666666666665</v>
      </c>
      <c r="V972">
        <f t="shared" si="536"/>
        <v>10.846044444444466</v>
      </c>
    </row>
    <row r="973" spans="1:22" x14ac:dyDescent="0.45">
      <c r="A973" s="8">
        <v>46013.666666666664</v>
      </c>
      <c r="B973" s="2">
        <f t="shared" si="541"/>
        <v>356</v>
      </c>
      <c r="C973">
        <v>48</v>
      </c>
      <c r="K973" s="4">
        <f t="shared" si="537"/>
        <v>48.637944430139306</v>
      </c>
      <c r="L973" s="4">
        <f t="shared" si="538"/>
        <v>0.40697309594576447</v>
      </c>
      <c r="M973" s="4">
        <f t="shared" si="539"/>
        <v>48.75195107821137</v>
      </c>
      <c r="N973">
        <f t="shared" si="540"/>
        <v>2376.7527339323146</v>
      </c>
      <c r="P973">
        <f>VLOOKUP(Lake!B973,'TRI Daily 2021-5'!S$1488:T$1851,2)</f>
        <v>38.5</v>
      </c>
      <c r="Q973">
        <f>VLOOKUP(Lake!B973,'TRI Daily 2021-5'!U$1488:V$1851,2)</f>
        <v>36.285714285714285</v>
      </c>
      <c r="R973">
        <f t="shared" si="533"/>
        <v>42.270714285714284</v>
      </c>
      <c r="S973">
        <f t="shared" si="534"/>
        <v>32.824714795918382</v>
      </c>
      <c r="T973">
        <f>VLOOKUP(Lake!B973,'TRI Daily 2021-5'!W$1488:X$1851,2)</f>
        <v>36.166666666666664</v>
      </c>
      <c r="U973">
        <f t="shared" si="535"/>
        <v>42.306666666666665</v>
      </c>
      <c r="V973">
        <f t="shared" si="536"/>
        <v>32.414044444444464</v>
      </c>
    </row>
    <row r="974" spans="1:22" x14ac:dyDescent="0.45">
      <c r="A974" s="8">
        <v>46015.395833333336</v>
      </c>
      <c r="B974" s="2">
        <f t="shared" si="541"/>
        <v>358</v>
      </c>
      <c r="C974">
        <v>46.2</v>
      </c>
      <c r="K974" s="4">
        <f t="shared" si="537"/>
        <v>48.300394126882836</v>
      </c>
      <c r="L974" s="4">
        <f t="shared" si="538"/>
        <v>4.4116554882438974</v>
      </c>
      <c r="M974" s="4">
        <f t="shared" si="539"/>
        <v>48.43335184490229</v>
      </c>
      <c r="N974">
        <f t="shared" si="540"/>
        <v>2345.7895709321001</v>
      </c>
      <c r="P974">
        <f>VLOOKUP(Lake!B974,'TRI Daily 2021-5'!S$1488:T$1851,2)</f>
        <v>57</v>
      </c>
      <c r="Q974">
        <f>VLOOKUP(Lake!B974,'TRI Daily 2021-5'!U$1488:V$1851,2)</f>
        <v>38.714285714285715</v>
      </c>
      <c r="R974">
        <f t="shared" si="533"/>
        <v>44.699285714285715</v>
      </c>
      <c r="S974">
        <f t="shared" si="534"/>
        <v>2.252143367346946</v>
      </c>
      <c r="T974">
        <f>VLOOKUP(Lake!B974,'TRI Daily 2021-5'!W$1488:X$1851,2)</f>
        <v>37.952380952380949</v>
      </c>
      <c r="U974">
        <f t="shared" si="535"/>
        <v>44.09238095238095</v>
      </c>
      <c r="V974">
        <f t="shared" si="536"/>
        <v>4.4420580498866453</v>
      </c>
    </row>
    <row r="975" spans="1:22" x14ac:dyDescent="0.45">
      <c r="A975" s="8">
        <v>46015.645833333336</v>
      </c>
      <c r="B975" s="2">
        <f t="shared" ref="B975:B982" si="542">_xlfn.DAYS(A975,A$4)-730-365-365-365-365-366-365-365-365-366</f>
        <v>358</v>
      </c>
      <c r="C975">
        <v>51.4</v>
      </c>
      <c r="K975" s="4">
        <f t="shared" ref="K975:K1003" si="543">IF(B975&gt;0,$Q$3+$Q$4*SIN((B975-$Q$5)/365*2*PI()),0)</f>
        <v>48.300394126882836</v>
      </c>
      <c r="L975" s="4">
        <f t="shared" ref="L975:L1003" si="544">(C975-K975)^2</f>
        <v>9.6075565686624103</v>
      </c>
      <c r="M975" s="4">
        <f t="shared" ref="M975:M1003" si="545">$AJ$3+$AJ$4*SIN((B975-$AJ$5)/365*2*PI())</f>
        <v>48.43335184490229</v>
      </c>
      <c r="N975">
        <f t="shared" ref="N975:N1003" si="546">IF(B975&gt;0,(D975-M975)^2,0)</f>
        <v>2345.7895709321001</v>
      </c>
      <c r="P975">
        <f>VLOOKUP(Lake!B975,'TRI Daily 2021-5'!S$1488:T$1851,2)</f>
        <v>57</v>
      </c>
      <c r="Q975">
        <f>VLOOKUP(Lake!B975,'TRI Daily 2021-5'!U$1488:V$1851,2)</f>
        <v>38.714285714285715</v>
      </c>
      <c r="R975">
        <f t="shared" si="533"/>
        <v>44.699285714285715</v>
      </c>
      <c r="S975">
        <f t="shared" si="534"/>
        <v>44.899571938775487</v>
      </c>
      <c r="T975">
        <f>VLOOKUP(Lake!B975,'TRI Daily 2021-5'!W$1488:X$1851,2)</f>
        <v>37.952380952380949</v>
      </c>
      <c r="U975">
        <f t="shared" si="535"/>
        <v>44.09238095238095</v>
      </c>
      <c r="V975">
        <f t="shared" si="536"/>
        <v>53.401296145124739</v>
      </c>
    </row>
    <row r="976" spans="1:22" x14ac:dyDescent="0.45">
      <c r="A976" s="8">
        <v>46016.375</v>
      </c>
      <c r="B976" s="2">
        <f t="shared" si="542"/>
        <v>359</v>
      </c>
      <c r="C976">
        <v>47.6</v>
      </c>
      <c r="K976" s="4">
        <f t="shared" si="543"/>
        <v>48.138483607574749</v>
      </c>
      <c r="L976" s="4">
        <f t="shared" si="544"/>
        <v>0.28996459562671439</v>
      </c>
      <c r="M976" s="4">
        <f t="shared" si="545"/>
        <v>48.279570101847796</v>
      </c>
      <c r="N976">
        <f t="shared" si="546"/>
        <v>2330.9168892192356</v>
      </c>
      <c r="P976">
        <f>VLOOKUP(Lake!B976,'TRI Daily 2021-5'!S$1488:T$1851,2)</f>
        <v>59</v>
      </c>
      <c r="Q976">
        <f>VLOOKUP(Lake!B976,'TRI Daily 2021-5'!U$1488:V$1851,2)</f>
        <v>40.392857142857146</v>
      </c>
      <c r="R976">
        <f t="shared" si="533"/>
        <v>46.377857142857145</v>
      </c>
      <c r="S976">
        <f t="shared" si="534"/>
        <v>1.4936331632653035</v>
      </c>
      <c r="T976">
        <f>VLOOKUP(Lake!B976,'TRI Daily 2021-5'!W$1488:X$1851,2)</f>
        <v>39.30952380952381</v>
      </c>
      <c r="U976">
        <f t="shared" si="535"/>
        <v>45.449523809523811</v>
      </c>
      <c r="V976">
        <f t="shared" si="536"/>
        <v>4.6245478458049893</v>
      </c>
    </row>
    <row r="977" spans="1:22" x14ac:dyDescent="0.45">
      <c r="A977" s="8">
        <v>46016.666666666664</v>
      </c>
      <c r="B977" s="2">
        <f t="shared" si="542"/>
        <v>359</v>
      </c>
      <c r="C977">
        <v>50.3</v>
      </c>
      <c r="K977" s="4">
        <f t="shared" si="543"/>
        <v>48.138483607574749</v>
      </c>
      <c r="L977" s="4">
        <f t="shared" si="544"/>
        <v>4.6721531147230611</v>
      </c>
      <c r="M977" s="4">
        <f t="shared" si="545"/>
        <v>48.279570101847796</v>
      </c>
      <c r="N977">
        <f t="shared" si="546"/>
        <v>2330.9168892192356</v>
      </c>
      <c r="P977">
        <f>VLOOKUP(Lake!B977,'TRI Daily 2021-5'!S$1488:T$1851,2)</f>
        <v>59</v>
      </c>
      <c r="Q977">
        <f>VLOOKUP(Lake!B977,'TRI Daily 2021-5'!U$1488:V$1851,2)</f>
        <v>40.392857142857146</v>
      </c>
      <c r="R977">
        <f t="shared" si="533"/>
        <v>46.377857142857145</v>
      </c>
      <c r="S977">
        <f t="shared" si="534"/>
        <v>15.383204591836693</v>
      </c>
      <c r="T977">
        <f>VLOOKUP(Lake!B977,'TRI Daily 2021-5'!W$1488:X$1851,2)</f>
        <v>39.30952380952381</v>
      </c>
      <c r="U977">
        <f t="shared" si="535"/>
        <v>45.449523809523811</v>
      </c>
      <c r="V977">
        <f t="shared" si="536"/>
        <v>23.527119274376378</v>
      </c>
    </row>
    <row r="978" spans="1:22" x14ac:dyDescent="0.45">
      <c r="A978" s="8">
        <v>46017.395833333336</v>
      </c>
      <c r="B978" s="2">
        <f t="shared" si="542"/>
        <v>360</v>
      </c>
      <c r="C978">
        <v>48.7</v>
      </c>
      <c r="K978" s="4">
        <f t="shared" si="543"/>
        <v>47.981213933576932</v>
      </c>
      <c r="L978" s="4">
        <f t="shared" si="544"/>
        <v>0.51665340928395176</v>
      </c>
      <c r="M978" s="4">
        <f t="shared" si="545"/>
        <v>48.129528064543337</v>
      </c>
      <c r="N978">
        <f t="shared" si="546"/>
        <v>2316.4514717156649</v>
      </c>
      <c r="P978">
        <f>VLOOKUP(Lake!B978,'TRI Daily 2021-5'!S$1488:T$1851,2)</f>
        <v>58</v>
      </c>
      <c r="Q978">
        <f>VLOOKUP(Lake!B978,'TRI Daily 2021-5'!U$1488:V$1851,2)</f>
        <v>42.178571428571431</v>
      </c>
      <c r="R978">
        <f t="shared" si="533"/>
        <v>48.16357142857143</v>
      </c>
      <c r="S978">
        <f t="shared" si="534"/>
        <v>0.28775561224489943</v>
      </c>
      <c r="T978">
        <f>VLOOKUP(Lake!B978,'TRI Daily 2021-5'!W$1488:X$1851,2)</f>
        <v>40.285714285714285</v>
      </c>
      <c r="U978">
        <f t="shared" si="535"/>
        <v>46.425714285714285</v>
      </c>
      <c r="V978">
        <f t="shared" si="536"/>
        <v>5.1723755102040965</v>
      </c>
    </row>
    <row r="979" spans="1:22" x14ac:dyDescent="0.45">
      <c r="A979" s="8">
        <v>46017.552083333336</v>
      </c>
      <c r="B979" s="2">
        <f t="shared" si="542"/>
        <v>360</v>
      </c>
      <c r="C979">
        <v>49.6</v>
      </c>
      <c r="K979" s="4">
        <f t="shared" si="543"/>
        <v>47.981213933576932</v>
      </c>
      <c r="L979" s="4">
        <f t="shared" si="544"/>
        <v>2.6204683288454751</v>
      </c>
      <c r="M979" s="4">
        <f t="shared" si="545"/>
        <v>48.129528064543337</v>
      </c>
      <c r="N979">
        <f t="shared" si="546"/>
        <v>2316.4514717156649</v>
      </c>
      <c r="P979">
        <f>VLOOKUP(Lake!B979,'TRI Daily 2021-5'!S$1488:T$1851,2)</f>
        <v>58</v>
      </c>
      <c r="Q979">
        <f>VLOOKUP(Lake!B979,'TRI Daily 2021-5'!U$1488:V$1851,2)</f>
        <v>42.178571428571431</v>
      </c>
      <c r="R979">
        <f t="shared" si="533"/>
        <v>48.16357142857143</v>
      </c>
      <c r="S979">
        <f t="shared" si="534"/>
        <v>2.0633270408163265</v>
      </c>
      <c r="T979">
        <f>VLOOKUP(Lake!B979,'TRI Daily 2021-5'!W$1488:X$1851,2)</f>
        <v>40.285714285714285</v>
      </c>
      <c r="U979">
        <f t="shared" si="535"/>
        <v>46.425714285714285</v>
      </c>
      <c r="V979">
        <f t="shared" si="536"/>
        <v>10.07608979591838</v>
      </c>
    </row>
    <row r="980" spans="1:22" x14ac:dyDescent="0.45">
      <c r="A980" s="8">
        <v>46018.625</v>
      </c>
      <c r="B980" s="2">
        <f t="shared" si="542"/>
        <v>361</v>
      </c>
      <c r="C980">
        <v>52.5</v>
      </c>
      <c r="K980" s="4">
        <f t="shared" si="543"/>
        <v>47.828631707287954</v>
      </c>
      <c r="L980" s="4">
        <f t="shared" si="544"/>
        <v>21.821681726155454</v>
      </c>
      <c r="M980" s="4">
        <f t="shared" si="545"/>
        <v>47.983270193682699</v>
      </c>
      <c r="N980">
        <f t="shared" si="546"/>
        <v>2302.3942184799585</v>
      </c>
      <c r="P980">
        <f>VLOOKUP(Lake!B980,'TRI Daily 2021-5'!S$1488:T$1851,2)</f>
        <v>57</v>
      </c>
      <c r="Q980">
        <f>VLOOKUP(Lake!B980,'TRI Daily 2021-5'!U$1488:V$1851,2)</f>
        <v>43.428571428571431</v>
      </c>
      <c r="R980">
        <f t="shared" si="533"/>
        <v>49.41357142857143</v>
      </c>
      <c r="S980">
        <f t="shared" si="534"/>
        <v>9.5260413265306028</v>
      </c>
      <c r="T980">
        <f>VLOOKUP(Lake!B980,'TRI Daily 2021-5'!W$1488:X$1851,2)</f>
        <v>41.285714285714285</v>
      </c>
      <c r="U980">
        <f t="shared" si="535"/>
        <v>47.425714285714285</v>
      </c>
      <c r="V980">
        <f t="shared" si="536"/>
        <v>25.748375510204085</v>
      </c>
    </row>
    <row r="981" spans="1:22" x14ac:dyDescent="0.45">
      <c r="A981" s="8">
        <v>46018.729166666664</v>
      </c>
      <c r="B981" s="2">
        <f t="shared" si="542"/>
        <v>361</v>
      </c>
      <c r="C981">
        <v>53.6</v>
      </c>
      <c r="K981" s="4">
        <f t="shared" si="543"/>
        <v>47.828631707287954</v>
      </c>
      <c r="L981" s="4">
        <f t="shared" si="544"/>
        <v>33.30869197012197</v>
      </c>
      <c r="M981" s="4">
        <f t="shared" si="545"/>
        <v>47.983270193682699</v>
      </c>
      <c r="N981">
        <f t="shared" si="546"/>
        <v>2302.3942184799585</v>
      </c>
      <c r="P981">
        <f>VLOOKUP(Lake!B981,'TRI Daily 2021-5'!S$1488:T$1851,2)</f>
        <v>57</v>
      </c>
      <c r="Q981">
        <f>VLOOKUP(Lake!B981,'TRI Daily 2021-5'!U$1488:V$1851,2)</f>
        <v>43.428571428571431</v>
      </c>
      <c r="R981">
        <f t="shared" si="533"/>
        <v>49.41357142857143</v>
      </c>
      <c r="S981">
        <f t="shared" si="534"/>
        <v>17.526184183673468</v>
      </c>
      <c r="T981">
        <f>VLOOKUP(Lake!B981,'TRI Daily 2021-5'!W$1488:X$1851,2)</f>
        <v>41.285714285714285</v>
      </c>
      <c r="U981">
        <f t="shared" si="535"/>
        <v>47.425714285714285</v>
      </c>
      <c r="V981">
        <f t="shared" si="536"/>
        <v>38.121804081632675</v>
      </c>
    </row>
    <row r="982" spans="1:22" x14ac:dyDescent="0.45">
      <c r="A982" s="8">
        <v>46020.625</v>
      </c>
      <c r="B982" s="2">
        <f t="shared" si="542"/>
        <v>363</v>
      </c>
      <c r="C982">
        <v>48.3</v>
      </c>
      <c r="K982" s="4">
        <f t="shared" si="543"/>
        <v>47.537709049073499</v>
      </c>
      <c r="L982" s="4">
        <f t="shared" si="544"/>
        <v>0.58108749386442549</v>
      </c>
      <c r="M982" s="4">
        <f t="shared" si="545"/>
        <v>47.702279174574912</v>
      </c>
      <c r="N982">
        <f t="shared" si="546"/>
        <v>2275.5074384490831</v>
      </c>
      <c r="P982">
        <f>VLOOKUP(Lake!B982,'TRI Daily 2021-5'!S$1488:T$1851,2)</f>
        <v>44.5</v>
      </c>
      <c r="Q982">
        <f>VLOOKUP(Lake!B982,'TRI Daily 2021-5'!U$1488:V$1851,2)</f>
        <v>47.25</v>
      </c>
      <c r="R982">
        <f t="shared" si="533"/>
        <v>53.234999999999999</v>
      </c>
      <c r="S982">
        <f t="shared" si="534"/>
        <v>24.354225000000021</v>
      </c>
      <c r="T982">
        <f>VLOOKUP(Lake!B982,'TRI Daily 2021-5'!W$1488:X$1851,2)</f>
        <v>42.5</v>
      </c>
      <c r="U982">
        <f t="shared" si="535"/>
        <v>48.64</v>
      </c>
      <c r="V982">
        <f t="shared" si="536"/>
        <v>0.11560000000000233</v>
      </c>
    </row>
    <row r="983" spans="1:22" x14ac:dyDescent="0.45">
      <c r="A983" s="8">
        <v>46023.479166666664</v>
      </c>
      <c r="B983" s="2">
        <f t="shared" ref="B983:B1014" si="547">_xlfn.DAYS(A983,A$4)-730-365-365-365-365-366-365-365-365-366-365</f>
        <v>1</v>
      </c>
      <c r="C983">
        <v>46</v>
      </c>
      <c r="K983" s="4">
        <f t="shared" si="543"/>
        <v>47.13756540738575</v>
      </c>
      <c r="L983" s="4">
        <f t="shared" si="544"/>
        <v>1.2940550560807083</v>
      </c>
      <c r="M983" s="4">
        <f t="shared" si="545"/>
        <v>47.310220257473887</v>
      </c>
      <c r="N983">
        <f t="shared" si="546"/>
        <v>2238.2569408106924</v>
      </c>
    </row>
    <row r="984" spans="1:22" x14ac:dyDescent="0.45">
      <c r="A984" s="8">
        <v>46029.479166666664</v>
      </c>
      <c r="B984" s="2">
        <f t="shared" si="547"/>
        <v>7</v>
      </c>
      <c r="C984">
        <v>47.1</v>
      </c>
      <c r="K984" s="4">
        <f t="shared" si="543"/>
        <v>46.471511110507663</v>
      </c>
      <c r="L984" s="4">
        <f t="shared" si="544"/>
        <v>0.39499828421531274</v>
      </c>
      <c r="M984" s="4">
        <f t="shared" si="545"/>
        <v>46.635757217625802</v>
      </c>
      <c r="N984">
        <f t="shared" si="546"/>
        <v>2174.8938512613372</v>
      </c>
    </row>
    <row r="985" spans="1:22" x14ac:dyDescent="0.45">
      <c r="A985" s="8">
        <v>46030.59375</v>
      </c>
      <c r="B985" s="2">
        <f t="shared" si="547"/>
        <v>8</v>
      </c>
      <c r="C985">
        <v>46.9</v>
      </c>
      <c r="K985" s="4">
        <f t="shared" si="543"/>
        <v>46.378295082718353</v>
      </c>
      <c r="L985" s="4">
        <f t="shared" si="544"/>
        <v>0.27217602071584901</v>
      </c>
      <c r="M985" s="4">
        <f t="shared" si="545"/>
        <v>46.537956942402445</v>
      </c>
      <c r="N985">
        <f t="shared" si="546"/>
        <v>2165.781436372904</v>
      </c>
    </row>
    <row r="986" spans="1:22" x14ac:dyDescent="0.45">
      <c r="A986" s="8">
        <v>46034.625</v>
      </c>
      <c r="B986" s="2">
        <f t="shared" si="547"/>
        <v>12</v>
      </c>
      <c r="C986">
        <v>47.1</v>
      </c>
      <c r="K986" s="4">
        <f t="shared" si="543"/>
        <v>46.057308470337716</v>
      </c>
      <c r="L986" s="4">
        <f t="shared" si="544"/>
        <v>1.0872056260294762</v>
      </c>
      <c r="M986" s="4">
        <f t="shared" si="545"/>
        <v>46.189584512880508</v>
      </c>
      <c r="N986">
        <f t="shared" si="546"/>
        <v>2133.4777174725309</v>
      </c>
    </row>
    <row r="987" spans="1:22" x14ac:dyDescent="0.45">
      <c r="A987" s="8">
        <v>46035.375</v>
      </c>
      <c r="B987" s="2">
        <f t="shared" si="547"/>
        <v>13</v>
      </c>
      <c r="C987">
        <v>45.1</v>
      </c>
      <c r="K987" s="4">
        <f t="shared" si="543"/>
        <v>45.990150089536193</v>
      </c>
      <c r="L987" s="4">
        <f t="shared" si="544"/>
        <v>0.79236718190129063</v>
      </c>
      <c r="M987" s="4">
        <f t="shared" si="545"/>
        <v>46.11332761500384</v>
      </c>
      <c r="N987">
        <f t="shared" si="546"/>
        <v>2126.4389837286758</v>
      </c>
    </row>
    <row r="988" spans="1:22" x14ac:dyDescent="0.45">
      <c r="A988" s="8">
        <v>46035.489583333336</v>
      </c>
      <c r="B988" s="2">
        <f t="shared" si="547"/>
        <v>13</v>
      </c>
      <c r="C988">
        <v>45.8</v>
      </c>
      <c r="K988" s="4">
        <f t="shared" si="543"/>
        <v>45.990150089536193</v>
      </c>
      <c r="L988" s="4">
        <f t="shared" si="544"/>
        <v>3.6157056550623463E-2</v>
      </c>
      <c r="M988" s="4">
        <f t="shared" si="545"/>
        <v>46.11332761500384</v>
      </c>
      <c r="N988">
        <f t="shared" si="546"/>
        <v>2126.4389837286758</v>
      </c>
    </row>
    <row r="989" spans="1:22" x14ac:dyDescent="0.45">
      <c r="A989" s="8">
        <v>46035.666666666664</v>
      </c>
      <c r="B989" s="2">
        <f t="shared" si="547"/>
        <v>13</v>
      </c>
      <c r="C989">
        <v>46.7</v>
      </c>
      <c r="K989" s="4">
        <f t="shared" si="543"/>
        <v>45.990150089536193</v>
      </c>
      <c r="L989" s="4">
        <f t="shared" si="544"/>
        <v>0.50388689538547826</v>
      </c>
      <c r="M989" s="4">
        <f t="shared" si="545"/>
        <v>46.11332761500384</v>
      </c>
      <c r="N989">
        <f t="shared" si="546"/>
        <v>2126.4389837286758</v>
      </c>
    </row>
    <row r="990" spans="1:22" x14ac:dyDescent="0.45">
      <c r="A990" s="8">
        <v>46036.416666666664</v>
      </c>
      <c r="B990" s="2">
        <f t="shared" si="547"/>
        <v>14</v>
      </c>
      <c r="C990">
        <v>44.9</v>
      </c>
      <c r="K990" s="4">
        <f t="shared" si="543"/>
        <v>45.928269151631184</v>
      </c>
      <c r="L990" s="4">
        <f t="shared" si="544"/>
        <v>1.0573374481963185</v>
      </c>
      <c r="M990" s="4">
        <f t="shared" si="545"/>
        <v>46.041452327277369</v>
      </c>
      <c r="N990">
        <f t="shared" si="546"/>
        <v>2119.8153324049545</v>
      </c>
    </row>
    <row r="991" spans="1:22" x14ac:dyDescent="0.45">
      <c r="A991" s="8">
        <v>46037.40625</v>
      </c>
      <c r="B991" s="2">
        <f t="shared" si="547"/>
        <v>15</v>
      </c>
      <c r="C991">
        <v>44</v>
      </c>
      <c r="K991" s="4">
        <f t="shared" si="543"/>
        <v>45.871683993280087</v>
      </c>
      <c r="L991" s="4">
        <f t="shared" si="544"/>
        <v>3.5032009707008913</v>
      </c>
      <c r="M991" s="4">
        <f t="shared" si="545"/>
        <v>45.973979947900048</v>
      </c>
      <c r="N991">
        <f t="shared" si="546"/>
        <v>2113.6068322499159</v>
      </c>
    </row>
    <row r="992" spans="1:22" x14ac:dyDescent="0.45">
      <c r="A992" s="8">
        <v>46040.541666666664</v>
      </c>
      <c r="B992" s="2">
        <f t="shared" si="547"/>
        <v>18</v>
      </c>
      <c r="C992">
        <v>43.5</v>
      </c>
      <c r="K992" s="4">
        <f t="shared" si="543"/>
        <v>45.733862993972885</v>
      </c>
      <c r="L992" s="4">
        <f t="shared" si="544"/>
        <v>4.9901438758415004</v>
      </c>
      <c r="M992" s="4">
        <f t="shared" si="545"/>
        <v>45.798173636542273</v>
      </c>
      <c r="N992">
        <f t="shared" si="546"/>
        <v>2097.4727084428755</v>
      </c>
    </row>
    <row r="993" spans="1:15" x14ac:dyDescent="0.45">
      <c r="A993" s="8">
        <v>46042.333333333336</v>
      </c>
      <c r="B993" s="2">
        <f t="shared" si="547"/>
        <v>20</v>
      </c>
      <c r="C993">
        <v>42.6</v>
      </c>
      <c r="K993" s="4">
        <f t="shared" si="543"/>
        <v>45.668726564911573</v>
      </c>
      <c r="L993" s="4">
        <f t="shared" si="544"/>
        <v>9.4170827301939735</v>
      </c>
      <c r="M993" s="4">
        <f t="shared" si="545"/>
        <v>45.70331546495467</v>
      </c>
      <c r="N993">
        <f t="shared" si="546"/>
        <v>2088.7930444891649</v>
      </c>
    </row>
    <row r="994" spans="1:15" x14ac:dyDescent="0.45">
      <c r="A994" s="8">
        <v>46043.4375</v>
      </c>
      <c r="B994" s="2">
        <f t="shared" si="547"/>
        <v>21</v>
      </c>
      <c r="C994">
        <v>42.4</v>
      </c>
      <c r="K994" s="4">
        <f t="shared" si="543"/>
        <v>45.644212953838881</v>
      </c>
      <c r="L994" s="4">
        <f t="shared" si="544"/>
        <v>10.524917689856007</v>
      </c>
      <c r="M994" s="4">
        <f t="shared" si="545"/>
        <v>45.66263434302855</v>
      </c>
      <c r="N994">
        <f t="shared" si="546"/>
        <v>2085.0761751451305</v>
      </c>
    </row>
    <row r="995" spans="1:15" x14ac:dyDescent="0.45">
      <c r="A995" s="8">
        <v>46044.447916666664</v>
      </c>
      <c r="B995" s="2">
        <f t="shared" si="547"/>
        <v>22</v>
      </c>
      <c r="C995">
        <v>43.4</v>
      </c>
      <c r="K995" s="4">
        <f t="shared" si="543"/>
        <v>45.625079294301941</v>
      </c>
      <c r="L995" s="4">
        <f t="shared" si="544"/>
        <v>4.950977865931228</v>
      </c>
      <c r="M995" s="4">
        <f t="shared" si="545"/>
        <v>45.626468381395881</v>
      </c>
      <c r="N995">
        <f t="shared" si="546"/>
        <v>2081.774616958518</v>
      </c>
    </row>
    <row r="996" spans="1:15" x14ac:dyDescent="0.45">
      <c r="A996" s="8">
        <v>46049.375</v>
      </c>
      <c r="B996" s="2">
        <f t="shared" si="547"/>
        <v>27</v>
      </c>
      <c r="C996">
        <v>41.7</v>
      </c>
      <c r="K996" s="4">
        <f t="shared" si="543"/>
        <v>45.610252832031804</v>
      </c>
      <c r="L996" s="4">
        <f t="shared" si="544"/>
        <v>15.290077210412724</v>
      </c>
      <c r="M996" s="4">
        <f t="shared" si="545"/>
        <v>45.513694069477069</v>
      </c>
      <c r="N996">
        <f t="shared" si="546"/>
        <v>2071.4963478499521</v>
      </c>
    </row>
    <row r="997" spans="1:15" x14ac:dyDescent="0.45">
      <c r="A997" s="8">
        <v>46050.395833333336</v>
      </c>
      <c r="B997" s="2">
        <f t="shared" si="547"/>
        <v>28</v>
      </c>
      <c r="C997">
        <v>41.3</v>
      </c>
      <c r="K997" s="4">
        <f t="shared" si="543"/>
        <v>45.623462057786341</v>
      </c>
      <c r="L997" s="4">
        <f t="shared" si="544"/>
        <v>18.692324165118126</v>
      </c>
      <c r="M997" s="4">
        <f t="shared" si="545"/>
        <v>45.504797093562935</v>
      </c>
      <c r="N997">
        <f t="shared" si="546"/>
        <v>2070.6865585263336</v>
      </c>
    </row>
    <row r="998" spans="1:15" x14ac:dyDescent="0.45">
      <c r="A998" s="8">
        <v>46051.40625</v>
      </c>
      <c r="B998" s="2">
        <f t="shared" si="547"/>
        <v>29</v>
      </c>
      <c r="C998">
        <v>40.799999999999997</v>
      </c>
      <c r="K998" s="4">
        <f t="shared" si="543"/>
        <v>45.642057384014969</v>
      </c>
      <c r="L998" s="4">
        <f t="shared" si="544"/>
        <v>23.445519710093908</v>
      </c>
      <c r="M998" s="4">
        <f t="shared" si="545"/>
        <v>45.500462048525669</v>
      </c>
      <c r="N998">
        <f t="shared" si="546"/>
        <v>2070.2920466293249</v>
      </c>
    </row>
    <row r="999" spans="1:15" x14ac:dyDescent="0.45">
      <c r="A999" s="8">
        <v>46055.416666666664</v>
      </c>
      <c r="B999" s="2">
        <f t="shared" si="547"/>
        <v>33</v>
      </c>
      <c r="C999">
        <v>39</v>
      </c>
      <c r="K999" s="4">
        <f t="shared" si="543"/>
        <v>45.770165587068746</v>
      </c>
      <c r="L999" s="4">
        <f t="shared" si="544"/>
        <v>45.835142076329902</v>
      </c>
      <c r="M999" s="4">
        <f t="shared" si="545"/>
        <v>45.528746586325951</v>
      </c>
      <c r="N999">
        <f t="shared" si="546"/>
        <v>2072.8667657218871</v>
      </c>
      <c r="O999" t="s">
        <v>150</v>
      </c>
    </row>
    <row r="1000" spans="1:15" x14ac:dyDescent="0.45">
      <c r="A1000" s="8">
        <v>46056.416666666664</v>
      </c>
      <c r="B1000" s="2">
        <f t="shared" si="547"/>
        <v>34</v>
      </c>
      <c r="C1000">
        <v>38.799999999999997</v>
      </c>
      <c r="K1000" s="4">
        <f t="shared" si="543"/>
        <v>45.815576909428998</v>
      </c>
      <c r="L1000" s="4">
        <f t="shared" si="544"/>
        <v>49.21831937211337</v>
      </c>
      <c r="M1000" s="4">
        <f t="shared" si="545"/>
        <v>45.547213423304143</v>
      </c>
      <c r="N1000">
        <f t="shared" si="546"/>
        <v>2074.5486506280172</v>
      </c>
    </row>
    <row r="1001" spans="1:15" x14ac:dyDescent="0.45">
      <c r="A1001" s="8">
        <v>46058.416666666664</v>
      </c>
      <c r="B1001" s="2">
        <f t="shared" si="547"/>
        <v>36</v>
      </c>
      <c r="C1001">
        <v>38.6</v>
      </c>
      <c r="K1001" s="4">
        <f t="shared" si="543"/>
        <v>45.922372036737869</v>
      </c>
      <c r="L1001" s="4">
        <f t="shared" si="544"/>
        <v>53.617132244400665</v>
      </c>
      <c r="M1001" s="4">
        <f t="shared" si="545"/>
        <v>45.597788363072866</v>
      </c>
      <c r="N1001">
        <f t="shared" si="546"/>
        <v>2079.1583036035831</v>
      </c>
    </row>
    <row r="1002" spans="1:15" x14ac:dyDescent="0.45">
      <c r="A1002" s="8">
        <v>46061.333333333336</v>
      </c>
      <c r="B1002" s="2">
        <f t="shared" si="547"/>
        <v>39</v>
      </c>
      <c r="C1002">
        <v>38</v>
      </c>
      <c r="K1002" s="4">
        <f t="shared" si="543"/>
        <v>46.122246811209607</v>
      </c>
      <c r="L1002" s="4">
        <f t="shared" si="544"/>
        <v>65.970893262204626</v>
      </c>
      <c r="M1002" s="4">
        <f t="shared" si="545"/>
        <v>45.707631458429077</v>
      </c>
      <c r="N1002">
        <f t="shared" si="546"/>
        <v>2089.1875735395756</v>
      </c>
    </row>
    <row r="1003" spans="1:15" x14ac:dyDescent="0.45">
      <c r="A1003" s="8">
        <v>46062.666666666664</v>
      </c>
      <c r="B1003" s="2">
        <f t="shared" si="547"/>
        <v>40</v>
      </c>
      <c r="C1003">
        <v>43.1</v>
      </c>
      <c r="K1003" s="4">
        <f t="shared" si="543"/>
        <v>46.199376219945748</v>
      </c>
      <c r="L1003" s="4">
        <f t="shared" si="544"/>
        <v>9.6061329527651846</v>
      </c>
      <c r="M1003" s="4">
        <f t="shared" si="545"/>
        <v>45.75326528209974</v>
      </c>
      <c r="N1003">
        <f t="shared" si="546"/>
        <v>2093.3612839741936</v>
      </c>
    </row>
    <row r="1004" spans="1:15" x14ac:dyDescent="0.45">
      <c r="A1004" s="8">
        <v>46069.604166666664</v>
      </c>
      <c r="B1004" s="2">
        <f t="shared" si="547"/>
        <v>47</v>
      </c>
      <c r="C1004">
        <v>46.3</v>
      </c>
      <c r="K1004" s="4">
        <f t="shared" ref="K1004:K1035" si="548">IF(B1004&gt;0,$Q$3+$Q$4*SIN((B1004-$Q$5)/365*2*PI()),0)</f>
        <v>46.883840868714898</v>
      </c>
      <c r="L1004" s="4">
        <f t="shared" ref="L1004:L1035" si="549">(C1004-K1004)^2</f>
        <v>0.34087015998177056</v>
      </c>
      <c r="M1004" s="4">
        <f t="shared" ref="M1004:M1035" si="550">$AJ$3+$AJ$4*SIN((B1004-$AJ$5)/365*2*PI())</f>
        <v>46.197450332470481</v>
      </c>
      <c r="N1004">
        <f t="shared" ref="N1004:N1035" si="551">IF(B1004&gt;0,(D1004-M1004)^2,0)</f>
        <v>2134.2044172210772</v>
      </c>
    </row>
    <row r="1005" spans="1:15" x14ac:dyDescent="0.45">
      <c r="A1005" s="8">
        <v>46069.645833333336</v>
      </c>
      <c r="B1005" s="2">
        <f t="shared" si="547"/>
        <v>47</v>
      </c>
      <c r="C1005">
        <v>48.3</v>
      </c>
      <c r="K1005" s="4">
        <f t="shared" si="548"/>
        <v>46.883840868714898</v>
      </c>
      <c r="L1005" s="4">
        <f t="shared" si="549"/>
        <v>2.0055066851221657</v>
      </c>
      <c r="M1005" s="4">
        <f t="shared" si="550"/>
        <v>46.197450332470481</v>
      </c>
      <c r="N1005">
        <f t="shared" si="551"/>
        <v>2134.2044172210772</v>
      </c>
    </row>
    <row r="1006" spans="1:15" x14ac:dyDescent="0.45">
      <c r="A1006" s="8">
        <v>46070.458333333336</v>
      </c>
      <c r="B1006" s="2">
        <f t="shared" si="547"/>
        <v>48</v>
      </c>
      <c r="C1006">
        <v>43.7</v>
      </c>
      <c r="K1006" s="4">
        <f t="shared" si="548"/>
        <v>47.001925042411557</v>
      </c>
      <c r="L1006" s="4">
        <f t="shared" si="549"/>
        <v>10.902708985704542</v>
      </c>
      <c r="M1006" s="4">
        <f t="shared" si="550"/>
        <v>46.278500852690911</v>
      </c>
      <c r="N1006">
        <f t="shared" si="551"/>
        <v>2141.6996411725136</v>
      </c>
    </row>
    <row r="1007" spans="1:15" x14ac:dyDescent="0.45">
      <c r="A1007" s="8">
        <v>46070.625</v>
      </c>
      <c r="B1007" s="2">
        <f t="shared" si="547"/>
        <v>48</v>
      </c>
      <c r="C1007">
        <v>48.3</v>
      </c>
      <c r="K1007" s="4">
        <f t="shared" si="548"/>
        <v>47.001925042411557</v>
      </c>
      <c r="L1007" s="4">
        <f t="shared" si="549"/>
        <v>1.6849985955182309</v>
      </c>
      <c r="M1007" s="4">
        <f t="shared" si="550"/>
        <v>46.278500852690911</v>
      </c>
      <c r="N1007">
        <f t="shared" si="551"/>
        <v>2141.6996411725136</v>
      </c>
    </row>
    <row r="1008" spans="1:15" x14ac:dyDescent="0.45">
      <c r="A1008" s="8">
        <v>46073.625</v>
      </c>
      <c r="B1008" s="2">
        <f t="shared" si="547"/>
        <v>51</v>
      </c>
      <c r="C1008">
        <v>45.5</v>
      </c>
      <c r="K1008" s="4">
        <f t="shared" si="548"/>
        <v>47.385896028703982</v>
      </c>
      <c r="L1008" s="4">
        <f t="shared" si="549"/>
        <v>3.5566038310814507</v>
      </c>
      <c r="M1008" s="4">
        <f t="shared" si="550"/>
        <v>46.547545927994989</v>
      </c>
      <c r="N1008">
        <f t="shared" si="551"/>
        <v>2166.6740319188029</v>
      </c>
    </row>
    <row r="1009" spans="1:14" x14ac:dyDescent="0.45">
      <c r="A1009" s="8">
        <v>46074.708333333336</v>
      </c>
      <c r="B1009" s="2">
        <f t="shared" si="547"/>
        <v>52</v>
      </c>
      <c r="C1009">
        <v>50</v>
      </c>
      <c r="K1009" s="4">
        <f t="shared" si="548"/>
        <v>47.52366609029788</v>
      </c>
      <c r="L1009" s="4">
        <f t="shared" si="549"/>
        <v>6.1322296323405885</v>
      </c>
      <c r="M1009" s="4">
        <f t="shared" si="550"/>
        <v>46.645770208366365</v>
      </c>
      <c r="N1009">
        <f t="shared" si="551"/>
        <v>2175.8278783317191</v>
      </c>
    </row>
    <row r="1010" spans="1:14" x14ac:dyDescent="0.45">
      <c r="A1010" s="8">
        <v>46079.4375</v>
      </c>
      <c r="B1010" s="2">
        <f t="shared" si="547"/>
        <v>57</v>
      </c>
      <c r="C1010">
        <v>41</v>
      </c>
      <c r="K1010" s="4">
        <f t="shared" si="548"/>
        <v>48.283995593560121</v>
      </c>
      <c r="L1010" s="4">
        <f t="shared" si="549"/>
        <v>53.056591807003258</v>
      </c>
      <c r="M1010" s="4">
        <f t="shared" si="550"/>
        <v>47.199623414523302</v>
      </c>
      <c r="N1010">
        <f t="shared" si="551"/>
        <v>2227.8044504728164</v>
      </c>
    </row>
    <row r="1011" spans="1:14" x14ac:dyDescent="0.45">
      <c r="A1011" s="8">
        <v>46080.416666666664</v>
      </c>
      <c r="B1011" s="2">
        <f t="shared" si="547"/>
        <v>58</v>
      </c>
      <c r="C1011">
        <v>41.7</v>
      </c>
      <c r="K1011" s="4">
        <f t="shared" si="548"/>
        <v>48.450041891716346</v>
      </c>
      <c r="L1011" s="4">
        <f t="shared" si="549"/>
        <v>45.563065539925546</v>
      </c>
      <c r="M1011" s="4">
        <f t="shared" si="550"/>
        <v>47.322710636873531</v>
      </c>
      <c r="N1011">
        <f t="shared" si="551"/>
        <v>2239.4389420212633</v>
      </c>
    </row>
    <row r="1012" spans="1:14" x14ac:dyDescent="0.45">
      <c r="A1012" s="8">
        <v>46080.5</v>
      </c>
      <c r="B1012" s="2">
        <f t="shared" si="547"/>
        <v>58</v>
      </c>
      <c r="C1012">
        <v>43.3</v>
      </c>
      <c r="K1012" s="4">
        <f t="shared" si="548"/>
        <v>48.450041891716346</v>
      </c>
      <c r="L1012" s="4">
        <f t="shared" si="549"/>
        <v>26.522931486433308</v>
      </c>
      <c r="M1012" s="4">
        <f t="shared" si="550"/>
        <v>47.322710636873531</v>
      </c>
      <c r="N1012">
        <f t="shared" si="551"/>
        <v>2239.4389420212633</v>
      </c>
    </row>
    <row r="1013" spans="1:14" x14ac:dyDescent="0.45">
      <c r="A1013" s="8">
        <v>46080.583333333336</v>
      </c>
      <c r="B1013" s="2">
        <f t="shared" si="547"/>
        <v>58</v>
      </c>
      <c r="C1013">
        <v>47.8</v>
      </c>
      <c r="K1013" s="4">
        <f t="shared" si="548"/>
        <v>48.450041891716346</v>
      </c>
      <c r="L1013" s="4">
        <f t="shared" si="549"/>
        <v>0.42255446098616911</v>
      </c>
      <c r="M1013" s="4">
        <f t="shared" si="550"/>
        <v>47.322710636873531</v>
      </c>
      <c r="N1013">
        <f t="shared" si="551"/>
        <v>2239.4389420212633</v>
      </c>
    </row>
    <row r="1014" spans="1:14" x14ac:dyDescent="0.45">
      <c r="A1014" s="8">
        <v>46081.645833333336</v>
      </c>
      <c r="B1014" s="2">
        <f t="shared" si="547"/>
        <v>59</v>
      </c>
      <c r="C1014">
        <v>50</v>
      </c>
      <c r="K1014" s="4">
        <f t="shared" si="548"/>
        <v>48.620636713739287</v>
      </c>
      <c r="L1014" s="4">
        <f t="shared" si="549"/>
        <v>1.9026430754839525</v>
      </c>
      <c r="M1014" s="4">
        <f t="shared" si="550"/>
        <v>47.449821103083949</v>
      </c>
      <c r="N1014">
        <f t="shared" si="551"/>
        <v>2251.4855227146709</v>
      </c>
    </row>
    <row r="1015" spans="1:14" x14ac:dyDescent="0.45">
      <c r="A1015" s="8">
        <v>46085.5</v>
      </c>
      <c r="B1015" s="2">
        <f t="shared" ref="B1015:B1046" si="552">_xlfn.DAYS(A1015,A$4)-730-365-365-365-365-366-365-365-365-366-365</f>
        <v>63</v>
      </c>
      <c r="C1015">
        <v>48.7</v>
      </c>
      <c r="K1015" s="4">
        <f t="shared" si="548"/>
        <v>49.34747032188735</v>
      </c>
      <c r="L1015" s="4">
        <f t="shared" si="549"/>
        <v>0.41921781772490502</v>
      </c>
      <c r="M1015" s="4">
        <f t="shared" si="550"/>
        <v>47.997724449259593</v>
      </c>
      <c r="N1015">
        <f t="shared" si="551"/>
        <v>2303.7815523070522</v>
      </c>
    </row>
    <row r="1016" spans="1:14" x14ac:dyDescent="0.45">
      <c r="A1016" s="8">
        <v>46087.375</v>
      </c>
      <c r="B1016" s="2">
        <f t="shared" si="552"/>
        <v>65</v>
      </c>
      <c r="C1016">
        <v>46.5</v>
      </c>
      <c r="K1016" s="4">
        <f t="shared" si="548"/>
        <v>49.736801367739155</v>
      </c>
      <c r="L1016" s="4">
        <f t="shared" si="549"/>
        <v>10.476883094198062</v>
      </c>
      <c r="M1016" s="4">
        <f t="shared" si="550"/>
        <v>48.294780732639275</v>
      </c>
      <c r="N1016">
        <f t="shared" si="551"/>
        <v>2332.3858460137058</v>
      </c>
    </row>
    <row r="1017" spans="1:14" x14ac:dyDescent="0.45">
      <c r="A1017" s="8">
        <v>46088.708333333336</v>
      </c>
      <c r="B1017" s="2">
        <f t="shared" si="552"/>
        <v>66</v>
      </c>
      <c r="C1017">
        <v>53</v>
      </c>
      <c r="K1017" s="4">
        <f t="shared" si="548"/>
        <v>49.937746889387626</v>
      </c>
      <c r="L1017" s="4">
        <f t="shared" si="549"/>
        <v>9.3773941134551642</v>
      </c>
      <c r="M1017" s="4">
        <f t="shared" si="550"/>
        <v>48.448933958150711</v>
      </c>
      <c r="N1017">
        <f t="shared" si="551"/>
        <v>2347.2992016812491</v>
      </c>
    </row>
    <row r="1018" spans="1:14" x14ac:dyDescent="0.45">
      <c r="A1018" s="8">
        <v>46090.770833333336</v>
      </c>
      <c r="B1018" s="2">
        <f t="shared" si="552"/>
        <v>68</v>
      </c>
      <c r="C1018">
        <v>57</v>
      </c>
      <c r="K1018" s="4">
        <f t="shared" si="548"/>
        <v>50.351900225299879</v>
      </c>
      <c r="L1018" s="4">
        <f t="shared" si="549"/>
        <v>44.197230614367804</v>
      </c>
      <c r="M1018" s="4">
        <f t="shared" si="550"/>
        <v>48.768262195714314</v>
      </c>
      <c r="N1018">
        <f t="shared" si="551"/>
        <v>2378.3433975899379</v>
      </c>
    </row>
    <row r="1019" spans="1:14" x14ac:dyDescent="0.45">
      <c r="A1019" s="8">
        <v>46092.416666666664</v>
      </c>
      <c r="B1019" s="2">
        <f t="shared" si="552"/>
        <v>70</v>
      </c>
      <c r="C1019">
        <v>53.7</v>
      </c>
      <c r="K1019" s="4">
        <f t="shared" si="548"/>
        <v>50.781992229169866</v>
      </c>
      <c r="L1019" s="4">
        <f t="shared" si="549"/>
        <v>8.5147693506250643</v>
      </c>
      <c r="M1019" s="4">
        <f t="shared" si="550"/>
        <v>49.101968950975753</v>
      </c>
      <c r="N1019">
        <f t="shared" si="551"/>
        <v>2411.003354862587</v>
      </c>
    </row>
    <row r="1020" spans="1:14" x14ac:dyDescent="0.45">
      <c r="A1020" s="8">
        <v>46094.756944444445</v>
      </c>
      <c r="B1020" s="2">
        <f t="shared" si="552"/>
        <v>72</v>
      </c>
      <c r="C1020">
        <v>51.8</v>
      </c>
      <c r="K1020" s="4">
        <f t="shared" si="548"/>
        <v>51.227513156590874</v>
      </c>
      <c r="L1020" s="4">
        <f t="shared" si="549"/>
        <v>0.32774118587654227</v>
      </c>
      <c r="M1020" s="4">
        <f t="shared" si="550"/>
        <v>49.449658715182373</v>
      </c>
      <c r="N1020">
        <f t="shared" si="551"/>
        <v>2445.2687470480118</v>
      </c>
    </row>
    <row r="1021" spans="1:14" x14ac:dyDescent="0.45">
      <c r="A1021" s="8">
        <v>46095.583333333336</v>
      </c>
      <c r="B1021" s="2">
        <f t="shared" si="552"/>
        <v>73</v>
      </c>
      <c r="C1021">
        <v>55</v>
      </c>
      <c r="K1021" s="4">
        <f t="shared" si="548"/>
        <v>51.455895154368179</v>
      </c>
      <c r="L1021" s="4">
        <f t="shared" si="549"/>
        <v>12.560679156830956</v>
      </c>
      <c r="M1021" s="4">
        <f t="shared" si="550"/>
        <v>49.628619084350376</v>
      </c>
      <c r="N1021">
        <f t="shared" si="551"/>
        <v>2462.9998322195465</v>
      </c>
    </row>
    <row r="1022" spans="1:14" x14ac:dyDescent="0.45">
      <c r="A1022" s="8">
        <v>46097.447916666664</v>
      </c>
      <c r="B1022" s="2">
        <f t="shared" si="552"/>
        <v>75</v>
      </c>
      <c r="C1022">
        <v>51.2</v>
      </c>
      <c r="K1022" s="4">
        <f t="shared" si="548"/>
        <v>51.923563865535634</v>
      </c>
      <c r="L1022" s="4">
        <f t="shared" si="549"/>
        <v>0.52354466750886486</v>
      </c>
      <c r="M1022" s="4">
        <f t="shared" si="550"/>
        <v>49.996505663431336</v>
      </c>
      <c r="N1022">
        <f t="shared" si="551"/>
        <v>2499.6505785535214</v>
      </c>
    </row>
    <row r="1023" spans="1:14" x14ac:dyDescent="0.45">
      <c r="A1023" s="8">
        <v>46097.75</v>
      </c>
      <c r="B1023" s="2">
        <f t="shared" si="552"/>
        <v>75</v>
      </c>
      <c r="C1023">
        <v>49.4</v>
      </c>
      <c r="K1023" s="4">
        <f t="shared" si="548"/>
        <v>51.923563865535634</v>
      </c>
      <c r="L1023" s="4">
        <f t="shared" si="549"/>
        <v>6.3683745834371583</v>
      </c>
      <c r="M1023" s="4">
        <f t="shared" si="550"/>
        <v>49.996505663431336</v>
      </c>
      <c r="N1023">
        <f t="shared" si="551"/>
        <v>2499.6505785535214</v>
      </c>
    </row>
    <row r="1024" spans="1:14" x14ac:dyDescent="0.45">
      <c r="A1024" s="8">
        <v>46100.430555555555</v>
      </c>
      <c r="B1024" s="2">
        <f t="shared" si="552"/>
        <v>78</v>
      </c>
      <c r="C1024">
        <v>45.4</v>
      </c>
      <c r="K1024" s="4">
        <f t="shared" si="548"/>
        <v>52.651281516891245</v>
      </c>
      <c r="L1024" s="4">
        <f t="shared" si="549"/>
        <v>52.581083637208621</v>
      </c>
      <c r="M1024" s="4">
        <f t="shared" si="550"/>
        <v>50.572425333776714</v>
      </c>
      <c r="N1024">
        <f t="shared" si="551"/>
        <v>2557.5702041404206</v>
      </c>
    </row>
    <row r="1025" spans="1:14" x14ac:dyDescent="0.45">
      <c r="A1025" s="8">
        <v>46102.729166666664</v>
      </c>
      <c r="B1025" s="2">
        <f t="shared" si="552"/>
        <v>80</v>
      </c>
      <c r="C1025">
        <v>55.3</v>
      </c>
      <c r="K1025" s="4">
        <f t="shared" si="548"/>
        <v>53.153064479841582</v>
      </c>
      <c r="L1025" s="4">
        <f t="shared" si="549"/>
        <v>4.6093321277178845</v>
      </c>
      <c r="M1025" s="4">
        <f t="shared" si="550"/>
        <v>50.971768033157858</v>
      </c>
      <c r="N1025">
        <f t="shared" si="551"/>
        <v>2598.1211364260535</v>
      </c>
    </row>
    <row r="1026" spans="1:14" x14ac:dyDescent="0.45">
      <c r="A1026" s="8">
        <v>46103.75</v>
      </c>
      <c r="B1026" s="2">
        <f t="shared" si="552"/>
        <v>81</v>
      </c>
      <c r="C1026">
        <v>57.7</v>
      </c>
      <c r="K1026" s="4">
        <f t="shared" si="548"/>
        <v>53.408725748018952</v>
      </c>
      <c r="L1026" s="4">
        <f t="shared" si="549"/>
        <v>18.415034705715527</v>
      </c>
      <c r="M1026" s="4">
        <f t="shared" si="550"/>
        <v>51.175882112771205</v>
      </c>
      <c r="N1026">
        <f t="shared" si="551"/>
        <v>2618.9709100202558</v>
      </c>
    </row>
    <row r="1027" spans="1:14" x14ac:dyDescent="0.45">
      <c r="A1027" s="8">
        <v>46106.375</v>
      </c>
      <c r="B1027" s="2">
        <f t="shared" si="552"/>
        <v>84</v>
      </c>
      <c r="C1027">
        <v>53.2</v>
      </c>
      <c r="K1027" s="4">
        <f t="shared" si="548"/>
        <v>54.193876934296092</v>
      </c>
      <c r="L1027" s="4">
        <f t="shared" si="549"/>
        <v>0.98779136052579353</v>
      </c>
      <c r="M1027" s="4">
        <f t="shared" si="550"/>
        <v>51.805266962918083</v>
      </c>
      <c r="N1027">
        <f t="shared" si="551"/>
        <v>2683.7856850992116</v>
      </c>
    </row>
    <row r="1028" spans="1:14" x14ac:dyDescent="0.45">
      <c r="A1028" s="8">
        <v>46108.416666666664</v>
      </c>
      <c r="B1028" s="2">
        <f t="shared" si="552"/>
        <v>86</v>
      </c>
      <c r="C1028">
        <v>56.8</v>
      </c>
      <c r="K1028" s="4">
        <f t="shared" si="548"/>
        <v>54.731672856419031</v>
      </c>
      <c r="L1028" s="4">
        <f t="shared" si="549"/>
        <v>4.277977172873797</v>
      </c>
      <c r="M1028" s="4">
        <f t="shared" si="550"/>
        <v>52.238435331598694</v>
      </c>
      <c r="N1028">
        <f t="shared" si="551"/>
        <v>2728.8541258936189</v>
      </c>
    </row>
    <row r="1029" spans="1:14" x14ac:dyDescent="0.45">
      <c r="A1029" s="8">
        <v>46111.416666666664</v>
      </c>
      <c r="B1029" s="2">
        <f t="shared" si="552"/>
        <v>89</v>
      </c>
      <c r="C1029">
        <v>55</v>
      </c>
      <c r="K1029" s="4">
        <f t="shared" si="548"/>
        <v>55.55831611444539</v>
      </c>
      <c r="L1029" s="4">
        <f t="shared" si="549"/>
        <v>0.31171688364939742</v>
      </c>
      <c r="M1029" s="4">
        <f t="shared" si="550"/>
        <v>52.907272244330528</v>
      </c>
      <c r="N1029">
        <f t="shared" si="551"/>
        <v>2799.1794563357075</v>
      </c>
    </row>
    <row r="1030" spans="1:14" x14ac:dyDescent="0.45">
      <c r="A1030" s="8">
        <v>46112.708333333336</v>
      </c>
      <c r="B1030" s="2">
        <f t="shared" si="552"/>
        <v>90</v>
      </c>
      <c r="C1030">
        <v>59.1</v>
      </c>
      <c r="K1030" s="4">
        <f t="shared" si="548"/>
        <v>55.838857871239398</v>
      </c>
      <c r="L1030" s="4">
        <f t="shared" si="549"/>
        <v>10.635047983977241</v>
      </c>
      <c r="M1030" s="4">
        <f t="shared" si="550"/>
        <v>53.135043532481959</v>
      </c>
      <c r="N1030">
        <f t="shared" si="551"/>
        <v>2823.3328511987529</v>
      </c>
    </row>
    <row r="1031" spans="1:14" x14ac:dyDescent="0.45">
      <c r="A1031" s="8">
        <v>46114.416666666664</v>
      </c>
      <c r="B1031" s="2">
        <f t="shared" si="552"/>
        <v>92</v>
      </c>
      <c r="C1031">
        <v>59.9</v>
      </c>
      <c r="K1031" s="4">
        <f t="shared" si="548"/>
        <v>56.406934729895241</v>
      </c>
      <c r="L1031" s="4">
        <f t="shared" si="549"/>
        <v>12.201504981212024</v>
      </c>
      <c r="M1031" s="4">
        <f t="shared" si="550"/>
        <v>53.597420705971366</v>
      </c>
      <c r="N1031">
        <f t="shared" si="551"/>
        <v>2872.6835063328881</v>
      </c>
    </row>
    <row r="1032" spans="1:14" x14ac:dyDescent="0.45">
      <c r="A1032" s="8">
        <v>46114.458333333336</v>
      </c>
      <c r="B1032" s="2">
        <f t="shared" si="552"/>
        <v>92</v>
      </c>
      <c r="C1032">
        <v>63.9</v>
      </c>
      <c r="K1032" s="4">
        <f t="shared" si="548"/>
        <v>56.406934729895241</v>
      </c>
      <c r="L1032" s="4">
        <f t="shared" si="549"/>
        <v>56.146027142050087</v>
      </c>
      <c r="M1032" s="4">
        <f t="shared" si="550"/>
        <v>53.597420705971366</v>
      </c>
      <c r="N1032">
        <f t="shared" si="551"/>
        <v>2872.6835063328881</v>
      </c>
    </row>
    <row r="1033" spans="1:14" x14ac:dyDescent="0.45">
      <c r="A1033" s="8">
        <v>46116.3125</v>
      </c>
      <c r="B1033" s="2">
        <f t="shared" si="552"/>
        <v>94</v>
      </c>
      <c r="C1033">
        <v>62</v>
      </c>
      <c r="K1033" s="4">
        <f t="shared" si="548"/>
        <v>56.98377383857185</v>
      </c>
      <c r="L1033" s="4">
        <f t="shared" si="549"/>
        <v>25.162524902596196</v>
      </c>
      <c r="M1033" s="4">
        <f t="shared" si="550"/>
        <v>54.068452885636553</v>
      </c>
      <c r="N1033">
        <f t="shared" si="551"/>
        <v>2923.3975974462996</v>
      </c>
    </row>
    <row r="1034" spans="1:14" x14ac:dyDescent="0.45">
      <c r="A1034" s="8">
        <v>46116.708333333336</v>
      </c>
      <c r="B1034" s="2">
        <f t="shared" si="552"/>
        <v>94</v>
      </c>
      <c r="C1034">
        <v>65.8</v>
      </c>
      <c r="K1034" s="4">
        <f t="shared" si="548"/>
        <v>56.98377383857185</v>
      </c>
      <c r="L1034" s="4">
        <f t="shared" si="549"/>
        <v>77.725843729450091</v>
      </c>
      <c r="M1034" s="4">
        <f t="shared" si="550"/>
        <v>54.068452885636553</v>
      </c>
      <c r="N1034">
        <f t="shared" si="551"/>
        <v>2923.3975974462996</v>
      </c>
    </row>
    <row r="1035" spans="1:14" x14ac:dyDescent="0.45">
      <c r="A1035" s="8">
        <v>46117.5</v>
      </c>
      <c r="B1035" s="2">
        <f t="shared" si="552"/>
        <v>95</v>
      </c>
      <c r="C1035">
        <v>63.8</v>
      </c>
      <c r="K1035" s="4">
        <f t="shared" si="548"/>
        <v>57.275265973737781</v>
      </c>
      <c r="L1035" s="4">
        <f t="shared" si="549"/>
        <v>42.572154113463945</v>
      </c>
      <c r="M1035" s="4">
        <f t="shared" si="550"/>
        <v>54.307040527146029</v>
      </c>
      <c r="N1035">
        <f t="shared" si="551"/>
        <v>2949.2546508170813</v>
      </c>
    </row>
    <row r="1036" spans="1:14" x14ac:dyDescent="0.45">
      <c r="A1036" s="8">
        <v>46118.375</v>
      </c>
      <c r="B1036" s="2">
        <f t="shared" si="552"/>
        <v>96</v>
      </c>
      <c r="C1036">
        <v>59.5</v>
      </c>
      <c r="K1036" s="4">
        <f t="shared" ref="K1036:K1067" si="553">IF(B1036&gt;0,$Q$3+$Q$4*SIN((B1036-$Q$5)/365*2*PI()),0)</f>
        <v>57.568691528410987</v>
      </c>
      <c r="L1036" s="4">
        <f t="shared" ref="L1036:L1067" si="554">(C1036-K1036)^2</f>
        <v>3.7299524124314885</v>
      </c>
      <c r="M1036" s="4">
        <f t="shared" ref="M1036:M1067" si="555">$AJ$3+$AJ$4*SIN((B1036-$AJ$5)/365*2*PI())</f>
        <v>54.547581804835033</v>
      </c>
      <c r="N1036">
        <f t="shared" ref="N1036:N1067" si="556">IF(B1036&gt;0,(D1036-M1036)^2,0)</f>
        <v>2975.43868075517</v>
      </c>
    </row>
    <row r="1037" spans="1:14" x14ac:dyDescent="0.45">
      <c r="A1037" s="8">
        <v>46118.708333333336</v>
      </c>
      <c r="B1037" s="2">
        <f t="shared" si="552"/>
        <v>96</v>
      </c>
      <c r="C1037">
        <v>64</v>
      </c>
      <c r="K1037" s="4">
        <f t="shared" si="553"/>
        <v>57.568691528410987</v>
      </c>
      <c r="L1037" s="4">
        <f t="shared" si="554"/>
        <v>41.361728656732602</v>
      </c>
      <c r="M1037" s="4">
        <f t="shared" si="555"/>
        <v>54.547581804835033</v>
      </c>
      <c r="N1037">
        <f t="shared" si="556"/>
        <v>2975.43868075517</v>
      </c>
    </row>
    <row r="1038" spans="1:14" x14ac:dyDescent="0.45">
      <c r="A1038" s="8">
        <v>46119.479166666664</v>
      </c>
      <c r="B1038" s="2">
        <f t="shared" si="552"/>
        <v>97</v>
      </c>
      <c r="C1038">
        <v>59.9</v>
      </c>
      <c r="K1038" s="4">
        <f t="shared" si="553"/>
        <v>57.863963554266974</v>
      </c>
      <c r="L1038" s="4">
        <f t="shared" si="554"/>
        <v>4.1454444083531685</v>
      </c>
      <c r="M1038" s="4">
        <f t="shared" si="555"/>
        <v>54.790005441131669</v>
      </c>
      <c r="N1038">
        <f t="shared" si="556"/>
        <v>3001.9446962392381</v>
      </c>
    </row>
    <row r="1039" spans="1:14" x14ac:dyDescent="0.45">
      <c r="A1039" s="8">
        <v>46120.375</v>
      </c>
      <c r="B1039" s="2">
        <f t="shared" si="552"/>
        <v>98</v>
      </c>
      <c r="C1039">
        <v>59</v>
      </c>
      <c r="K1039" s="4">
        <f t="shared" si="553"/>
        <v>58.160994555831991</v>
      </c>
      <c r="L1039" s="4">
        <f t="shared" si="554"/>
        <v>0.70393013534355853</v>
      </c>
      <c r="M1039" s="4">
        <f t="shared" si="555"/>
        <v>55.034239600680586</v>
      </c>
      <c r="N1039">
        <f t="shared" si="556"/>
        <v>3028.7675284251191</v>
      </c>
    </row>
    <row r="1040" spans="1:14" x14ac:dyDescent="0.45">
      <c r="A1040" s="8">
        <v>46120.583333333336</v>
      </c>
      <c r="B1040" s="2">
        <f t="shared" si="552"/>
        <v>98</v>
      </c>
      <c r="C1040">
        <v>60.4</v>
      </c>
      <c r="K1040" s="4">
        <f t="shared" si="553"/>
        <v>58.160994555831991</v>
      </c>
      <c r="L1040" s="4">
        <f t="shared" si="554"/>
        <v>5.0131453790139782</v>
      </c>
      <c r="M1040" s="4">
        <f t="shared" si="555"/>
        <v>55.034239600680586</v>
      </c>
      <c r="N1040">
        <f t="shared" si="556"/>
        <v>3028.7675284251191</v>
      </c>
    </row>
    <row r="1041" spans="1:14" x14ac:dyDescent="0.45">
      <c r="A1041" s="8">
        <v>46121.354166666664</v>
      </c>
      <c r="B1041" s="2">
        <f t="shared" si="552"/>
        <v>99</v>
      </c>
      <c r="C1041">
        <v>59.1</v>
      </c>
      <c r="K1041" s="4">
        <f t="shared" si="553"/>
        <v>58.459696516409821</v>
      </c>
      <c r="L1041" s="4">
        <f t="shared" si="554"/>
        <v>0.4099885510977207</v>
      </c>
      <c r="M1041" s="4">
        <f t="shared" si="555"/>
        <v>55.280211911629301</v>
      </c>
      <c r="N1041">
        <f t="shared" si="556"/>
        <v>3055.9018289946421</v>
      </c>
    </row>
    <row r="1042" spans="1:14" x14ac:dyDescent="0.45">
      <c r="A1042" s="8">
        <v>46121.625</v>
      </c>
      <c r="B1042" s="2">
        <f t="shared" si="552"/>
        <v>99</v>
      </c>
      <c r="C1042">
        <v>65.099999999999994</v>
      </c>
      <c r="K1042" s="4">
        <f t="shared" si="553"/>
        <v>58.459696516409821</v>
      </c>
      <c r="L1042" s="4">
        <f t="shared" si="554"/>
        <v>44.093630354179794</v>
      </c>
      <c r="M1042" s="4">
        <f t="shared" si="555"/>
        <v>55.280211911629301</v>
      </c>
      <c r="N1042">
        <f t="shared" si="556"/>
        <v>3055.9018289946421</v>
      </c>
    </row>
    <row r="1043" spans="1:14" x14ac:dyDescent="0.45">
      <c r="A1043" s="8">
        <v>46121.708333333336</v>
      </c>
      <c r="B1043" s="2">
        <f t="shared" si="552"/>
        <v>99</v>
      </c>
      <c r="C1043">
        <v>67.599999999999994</v>
      </c>
      <c r="K1043" s="4">
        <f t="shared" si="553"/>
        <v>58.459696516409821</v>
      </c>
      <c r="L1043" s="4">
        <f t="shared" si="554"/>
        <v>83.545147772130662</v>
      </c>
      <c r="M1043" s="4">
        <f t="shared" si="555"/>
        <v>55.280211911629301</v>
      </c>
      <c r="N1043">
        <f t="shared" si="556"/>
        <v>3055.9018289946421</v>
      </c>
    </row>
    <row r="1044" spans="1:14" x14ac:dyDescent="0.45">
      <c r="A1044" s="8">
        <v>46122.333333333336</v>
      </c>
      <c r="B1044" s="2">
        <f t="shared" si="552"/>
        <v>100</v>
      </c>
      <c r="C1044">
        <v>60.4</v>
      </c>
      <c r="K1044" s="4">
        <f t="shared" si="553"/>
        <v>58.759980924163031</v>
      </c>
      <c r="L1044" s="4">
        <f t="shared" si="554"/>
        <v>2.6896625691091409</v>
      </c>
      <c r="M1044" s="4">
        <f t="shared" si="555"/>
        <v>55.52784948707356</v>
      </c>
      <c r="N1044">
        <f t="shared" si="556"/>
        <v>3083.3420686590953</v>
      </c>
    </row>
    <row r="1045" spans="1:14" x14ac:dyDescent="0.45">
      <c r="A1045" s="8">
        <v>46122.75</v>
      </c>
      <c r="B1045" s="2">
        <f t="shared" si="552"/>
        <v>100</v>
      </c>
      <c r="C1045">
        <v>65.8</v>
      </c>
      <c r="K1045" s="4">
        <f t="shared" si="553"/>
        <v>58.759980924163031</v>
      </c>
      <c r="L1045" s="4">
        <f t="shared" si="554"/>
        <v>49.561868588148371</v>
      </c>
      <c r="M1045" s="4">
        <f t="shared" si="555"/>
        <v>55.52784948707356</v>
      </c>
      <c r="N1045">
        <f t="shared" si="556"/>
        <v>3083.3420686590953</v>
      </c>
    </row>
    <row r="1046" spans="1:14" x14ac:dyDescent="0.45">
      <c r="A1046" s="8">
        <v>46123.375</v>
      </c>
      <c r="B1046" s="2">
        <f t="shared" si="552"/>
        <v>101</v>
      </c>
      <c r="C1046">
        <v>60.6</v>
      </c>
      <c r="K1046" s="4">
        <f t="shared" si="553"/>
        <v>59.061758798340925</v>
      </c>
      <c r="L1046" s="4">
        <f t="shared" si="554"/>
        <v>2.3661859944815591</v>
      </c>
      <c r="M1046" s="4">
        <f t="shared" si="555"/>
        <v>55.777078946655294</v>
      </c>
      <c r="N1046">
        <f t="shared" si="556"/>
        <v>3111.0825358214174</v>
      </c>
    </row>
    <row r="1047" spans="1:14" x14ac:dyDescent="0.45">
      <c r="A1047" s="8">
        <v>46123.666666666664</v>
      </c>
      <c r="B1047" s="2">
        <f t="shared" ref="B1047:B1078" si="557">_xlfn.DAYS(A1047,A$4)-730-365-365-365-365-366-365-365-365-366-365</f>
        <v>101</v>
      </c>
      <c r="C1047">
        <v>68</v>
      </c>
      <c r="K1047" s="4">
        <f t="shared" si="553"/>
        <v>59.061758798340925</v>
      </c>
      <c r="L1047" s="4">
        <f t="shared" si="554"/>
        <v>79.892155779035861</v>
      </c>
      <c r="M1047" s="4">
        <f t="shared" si="555"/>
        <v>55.777078946655294</v>
      </c>
      <c r="N1047">
        <f t="shared" si="556"/>
        <v>3111.0825358214174</v>
      </c>
    </row>
    <row r="1048" spans="1:14" x14ac:dyDescent="0.45">
      <c r="A1048" s="8">
        <v>46124.680555555555</v>
      </c>
      <c r="B1048" s="2">
        <f t="shared" si="557"/>
        <v>102</v>
      </c>
      <c r="C1048">
        <v>68.3</v>
      </c>
      <c r="K1048" s="4">
        <f t="shared" si="553"/>
        <v>59.364940715646497</v>
      </c>
      <c r="L1048" s="4">
        <f t="shared" si="554"/>
        <v>79.835284414911669</v>
      </c>
      <c r="M1048" s="4">
        <f t="shared" si="555"/>
        <v>56.027826438306832</v>
      </c>
      <c r="N1048">
        <f t="shared" si="556"/>
        <v>3139.1173354010339</v>
      </c>
    </row>
    <row r="1049" spans="1:14" x14ac:dyDescent="0.45">
      <c r="A1049" s="8">
        <v>46125.416666666664</v>
      </c>
      <c r="B1049" s="2">
        <f t="shared" si="557"/>
        <v>103</v>
      </c>
      <c r="C1049">
        <v>63.6</v>
      </c>
      <c r="K1049" s="4">
        <f t="shared" si="553"/>
        <v>59.669436836734441</v>
      </c>
      <c r="L1049" s="4">
        <f t="shared" si="554"/>
        <v>15.449326780420169</v>
      </c>
      <c r="M1049" s="4">
        <f t="shared" si="555"/>
        <v>56.280017660134817</v>
      </c>
      <c r="N1049">
        <f t="shared" si="556"/>
        <v>3167.4403878250869</v>
      </c>
    </row>
    <row r="1050" spans="1:14" x14ac:dyDescent="0.45">
      <c r="A1050" s="8">
        <v>46132.645833333336</v>
      </c>
      <c r="B1050" s="2">
        <f t="shared" si="557"/>
        <v>110</v>
      </c>
      <c r="C1050">
        <v>63.5</v>
      </c>
      <c r="K1050" s="4">
        <f t="shared" si="553"/>
        <v>61.830085864863236</v>
      </c>
      <c r="L1050" s="4">
        <f t="shared" si="554"/>
        <v>2.7886132187295676</v>
      </c>
      <c r="M1050" s="4">
        <f t="shared" si="555"/>
        <v>58.079455063808012</v>
      </c>
      <c r="N1050">
        <f t="shared" si="556"/>
        <v>3373.2231005088943</v>
      </c>
    </row>
    <row r="1051" spans="1:14" x14ac:dyDescent="0.45">
      <c r="A1051" s="8">
        <v>46133.333333333336</v>
      </c>
      <c r="B1051" s="2">
        <f t="shared" si="557"/>
        <v>111</v>
      </c>
      <c r="C1051">
        <v>60.2</v>
      </c>
      <c r="K1051" s="4">
        <f t="shared" si="553"/>
        <v>62.141820308669288</v>
      </c>
      <c r="L1051" s="4">
        <f t="shared" si="554"/>
        <v>3.7706661111604793</v>
      </c>
      <c r="M1051" s="4">
        <f t="shared" si="555"/>
        <v>58.340474601025527</v>
      </c>
      <c r="N1051">
        <f t="shared" si="556"/>
        <v>3403.6109766729046</v>
      </c>
    </row>
    <row r="1052" spans="1:14" x14ac:dyDescent="0.45">
      <c r="A1052" s="8">
        <v>46133.75</v>
      </c>
      <c r="B1052" s="2">
        <f t="shared" si="557"/>
        <v>111</v>
      </c>
      <c r="C1052">
        <v>66</v>
      </c>
      <c r="K1052" s="4">
        <f t="shared" si="553"/>
        <v>62.141820308669288</v>
      </c>
      <c r="L1052" s="4">
        <f t="shared" si="554"/>
        <v>14.885550530596745</v>
      </c>
      <c r="M1052" s="4">
        <f t="shared" si="555"/>
        <v>58.340474601025527</v>
      </c>
      <c r="N1052">
        <f t="shared" si="556"/>
        <v>3403.6109766729046</v>
      </c>
    </row>
    <row r="1053" spans="1:14" x14ac:dyDescent="0.45">
      <c r="A1053" s="8">
        <v>46134.361111111109</v>
      </c>
      <c r="B1053" s="2">
        <f t="shared" si="557"/>
        <v>112</v>
      </c>
      <c r="C1053">
        <v>61.7</v>
      </c>
      <c r="K1053" s="4">
        <f t="shared" si="553"/>
        <v>62.454046106904322</v>
      </c>
      <c r="L1053" s="4">
        <f t="shared" si="554"/>
        <v>0.56858553133755962</v>
      </c>
      <c r="M1053" s="4">
        <f t="shared" si="555"/>
        <v>58.602252580857837</v>
      </c>
      <c r="N1053">
        <f t="shared" si="556"/>
        <v>3434.2240075506588</v>
      </c>
    </row>
    <row r="1054" spans="1:14" x14ac:dyDescent="0.45">
      <c r="A1054" s="8">
        <v>46134.666666666664</v>
      </c>
      <c r="B1054" s="2">
        <f t="shared" si="557"/>
        <v>112</v>
      </c>
      <c r="C1054">
        <v>65.8</v>
      </c>
      <c r="K1054" s="4">
        <f t="shared" si="553"/>
        <v>62.454046106904322</v>
      </c>
      <c r="L1054" s="4">
        <f t="shared" si="554"/>
        <v>11.195407454722107</v>
      </c>
      <c r="M1054" s="4">
        <f t="shared" si="555"/>
        <v>58.602252580857837</v>
      </c>
      <c r="N1054">
        <f t="shared" si="556"/>
        <v>3434.2240075506588</v>
      </c>
    </row>
    <row r="1055" spans="1:14" x14ac:dyDescent="0.45">
      <c r="A1055" s="8">
        <v>46135.65625</v>
      </c>
      <c r="B1055" s="2">
        <f t="shared" si="557"/>
        <v>113</v>
      </c>
      <c r="C1055">
        <v>70.3</v>
      </c>
      <c r="K1055" s="4">
        <f t="shared" si="553"/>
        <v>62.766670740325949</v>
      </c>
      <c r="L1055" s="4">
        <f t="shared" si="554"/>
        <v>56.751049734661137</v>
      </c>
      <c r="M1055" s="4">
        <f t="shared" si="555"/>
        <v>58.864711432839897</v>
      </c>
      <c r="N1055">
        <f t="shared" si="556"/>
        <v>3465.0542520715121</v>
      </c>
    </row>
    <row r="1056" spans="1:14" x14ac:dyDescent="0.45">
      <c r="A1056" s="8">
        <v>46136.375</v>
      </c>
      <c r="B1056" s="2">
        <f t="shared" si="557"/>
        <v>114</v>
      </c>
      <c r="C1056">
        <v>63.5</v>
      </c>
      <c r="K1056" s="4">
        <f t="shared" si="553"/>
        <v>63.079601571508285</v>
      </c>
      <c r="L1056" s="4">
        <f t="shared" si="554"/>
        <v>0.17673483867830403</v>
      </c>
      <c r="M1056" s="4">
        <f t="shared" si="555"/>
        <v>59.127773384749524</v>
      </c>
      <c r="N1056">
        <f t="shared" si="556"/>
        <v>3496.0935854382942</v>
      </c>
    </row>
    <row r="1057" spans="1:14" x14ac:dyDescent="0.45">
      <c r="A1057" s="8">
        <v>46136.708333333336</v>
      </c>
      <c r="B1057" s="2">
        <f t="shared" si="557"/>
        <v>114</v>
      </c>
      <c r="C1057">
        <v>68</v>
      </c>
      <c r="K1057" s="4">
        <f t="shared" si="553"/>
        <v>63.079601571508285</v>
      </c>
      <c r="L1057" s="4">
        <f t="shared" si="554"/>
        <v>24.210320695103743</v>
      </c>
      <c r="M1057" s="4">
        <f t="shared" si="555"/>
        <v>59.127773384749524</v>
      </c>
      <c r="N1057">
        <f t="shared" si="556"/>
        <v>3496.0935854382942</v>
      </c>
    </row>
    <row r="1058" spans="1:14" x14ac:dyDescent="0.45">
      <c r="A1058" s="8">
        <v>46138.666666666664</v>
      </c>
      <c r="B1058" s="2">
        <f t="shared" si="557"/>
        <v>116</v>
      </c>
      <c r="C1058">
        <v>71.2</v>
      </c>
      <c r="K1058" s="4">
        <f t="shared" si="553"/>
        <v>63.706010851263933</v>
      </c>
      <c r="L1058" s="4">
        <f t="shared" si="554"/>
        <v>56.159873361373961</v>
      </c>
      <c r="M1058" s="4">
        <f t="shared" si="555"/>
        <v>59.655394629003759</v>
      </c>
      <c r="N1058">
        <f t="shared" si="556"/>
        <v>3558.7661083421704</v>
      </c>
    </row>
    <row r="1059" spans="1:14" x14ac:dyDescent="0.45">
      <c r="A1059" s="8">
        <v>46139.375</v>
      </c>
      <c r="B1059" s="2">
        <f t="shared" si="557"/>
        <v>117</v>
      </c>
      <c r="C1059">
        <v>66</v>
      </c>
      <c r="K1059" s="4">
        <f t="shared" si="553"/>
        <v>64.01930368124863</v>
      </c>
      <c r="L1059" s="4">
        <f t="shared" si="554"/>
        <v>3.9231579071152294</v>
      </c>
      <c r="M1059" s="4">
        <f t="shared" si="555"/>
        <v>59.919797575786689</v>
      </c>
      <c r="N1059">
        <f t="shared" si="556"/>
        <v>3590.3821415232524</v>
      </c>
    </row>
    <row r="1060" spans="1:14" x14ac:dyDescent="0.45">
      <c r="A1060" s="8">
        <v>46139.708333333336</v>
      </c>
      <c r="B1060" s="2">
        <f t="shared" si="557"/>
        <v>117</v>
      </c>
      <c r="C1060">
        <v>70.7</v>
      </c>
      <c r="K1060" s="4">
        <f t="shared" si="553"/>
        <v>64.01930368124863</v>
      </c>
      <c r="L1060" s="4">
        <f t="shared" si="554"/>
        <v>44.631703303378146</v>
      </c>
      <c r="M1060" s="4">
        <f t="shared" si="555"/>
        <v>59.919797575786689</v>
      </c>
      <c r="N1060">
        <f t="shared" si="556"/>
        <v>3590.3821415232524</v>
      </c>
    </row>
    <row r="1061" spans="1:14" x14ac:dyDescent="0.45">
      <c r="A1061" s="8">
        <v>46140.395833333336</v>
      </c>
      <c r="B1061" s="2">
        <f t="shared" si="557"/>
        <v>118</v>
      </c>
      <c r="C1061">
        <v>66.7</v>
      </c>
      <c r="K1061" s="4">
        <f t="shared" si="553"/>
        <v>64.332531526819622</v>
      </c>
      <c r="L1061" s="4">
        <f t="shared" si="554"/>
        <v>5.6049069715030431</v>
      </c>
      <c r="M1061" s="4">
        <f t="shared" si="555"/>
        <v>60.184490977702417</v>
      </c>
      <c r="N1061">
        <f t="shared" si="556"/>
        <v>3622.1729542451435</v>
      </c>
    </row>
    <row r="1062" spans="1:14" x14ac:dyDescent="0.45">
      <c r="A1062" s="8">
        <v>46141.729166666664</v>
      </c>
      <c r="B1062" s="2">
        <f t="shared" si="557"/>
        <v>119</v>
      </c>
      <c r="C1062">
        <v>68.3</v>
      </c>
      <c r="K1062" s="4">
        <f t="shared" si="553"/>
        <v>64.645601571806225</v>
      </c>
      <c r="L1062" s="4">
        <f t="shared" si="554"/>
        <v>13.354627871985114</v>
      </c>
      <c r="M1062" s="4">
        <f t="shared" si="555"/>
        <v>60.449396400383399</v>
      </c>
      <c r="N1062">
        <f t="shared" si="556"/>
        <v>3654.1295251706856</v>
      </c>
    </row>
    <row r="1063" spans="1:14" x14ac:dyDescent="0.45">
      <c r="A1063" s="8">
        <v>46143.322916666664</v>
      </c>
      <c r="B1063" s="2">
        <f t="shared" si="557"/>
        <v>121</v>
      </c>
      <c r="C1063">
        <v>64.5</v>
      </c>
      <c r="K1063" s="4">
        <f t="shared" si="553"/>
        <v>65.270897256631912</v>
      </c>
      <c r="L1063" s="4">
        <f t="shared" si="554"/>
        <v>0.59428258028260783</v>
      </c>
      <c r="M1063" s="4">
        <f t="shared" si="555"/>
        <v>60.979529279699747</v>
      </c>
      <c r="N1063">
        <f t="shared" si="556"/>
        <v>3718.5029911737588</v>
      </c>
    </row>
    <row r="1064" spans="1:14" x14ac:dyDescent="0.45">
      <c r="A1064" s="8">
        <v>46143.697916666664</v>
      </c>
      <c r="B1064" s="2">
        <f t="shared" si="557"/>
        <v>121</v>
      </c>
      <c r="C1064">
        <v>67.2</v>
      </c>
      <c r="K1064" s="4">
        <f t="shared" si="553"/>
        <v>65.270897256631912</v>
      </c>
      <c r="L1064" s="4">
        <f t="shared" si="554"/>
        <v>3.7214373944702945</v>
      </c>
      <c r="M1064" s="4">
        <f t="shared" si="555"/>
        <v>60.979529279699747</v>
      </c>
      <c r="N1064">
        <f t="shared" si="556"/>
        <v>3718.5029911737588</v>
      </c>
    </row>
    <row r="1065" spans="1:14" x14ac:dyDescent="0.45">
      <c r="A1065" s="8">
        <v>46145.333333333336</v>
      </c>
      <c r="B1065" s="2">
        <f t="shared" si="557"/>
        <v>123</v>
      </c>
      <c r="C1065">
        <v>62</v>
      </c>
      <c r="K1065" s="4">
        <f t="shared" si="553"/>
        <v>65.894449636205096</v>
      </c>
      <c r="L1065" s="4">
        <f t="shared" si="554"/>
        <v>15.166737968938001</v>
      </c>
      <c r="M1065" s="4">
        <f t="shared" si="555"/>
        <v>61.509567901031446</v>
      </c>
      <c r="N1065">
        <f t="shared" si="556"/>
        <v>3783.4269433715981</v>
      </c>
    </row>
    <row r="1066" spans="1:14" x14ac:dyDescent="0.45">
      <c r="A1066" s="8">
        <v>46145.791666666664</v>
      </c>
      <c r="B1066" s="2">
        <f t="shared" si="557"/>
        <v>123</v>
      </c>
      <c r="C1066">
        <v>66</v>
      </c>
      <c r="K1066" s="4">
        <f t="shared" si="553"/>
        <v>65.894449636205096</v>
      </c>
      <c r="L1066" s="4">
        <f t="shared" si="554"/>
        <v>1.1140879297236677E-2</v>
      </c>
      <c r="M1066" s="4">
        <f t="shared" si="555"/>
        <v>61.509567901031446</v>
      </c>
      <c r="N1066">
        <f t="shared" si="556"/>
        <v>3783.4269433715981</v>
      </c>
    </row>
    <row r="1067" spans="1:14" x14ac:dyDescent="0.45">
      <c r="A1067" s="8">
        <v>46146.416666666664</v>
      </c>
      <c r="B1067" s="2">
        <f t="shared" si="557"/>
        <v>124</v>
      </c>
      <c r="C1067">
        <v>62</v>
      </c>
      <c r="K1067" s="4">
        <f t="shared" si="553"/>
        <v>66.205341033916483</v>
      </c>
      <c r="L1067" s="4">
        <f t="shared" si="554"/>
        <v>17.684893211541752</v>
      </c>
      <c r="M1067" s="4">
        <f t="shared" si="555"/>
        <v>61.774355527416503</v>
      </c>
      <c r="N1067">
        <f t="shared" si="556"/>
        <v>3816.0710008276537</v>
      </c>
    </row>
    <row r="1068" spans="1:14" x14ac:dyDescent="0.45">
      <c r="A1068" s="8">
        <v>46146.715277777781</v>
      </c>
      <c r="B1068" s="2">
        <f t="shared" si="557"/>
        <v>124</v>
      </c>
      <c r="C1068">
        <v>67.8</v>
      </c>
      <c r="K1068" s="4">
        <f t="shared" ref="K1068:K1099" si="558">IF(B1068&gt;0,$Q$3+$Q$4*SIN((B1068-$Q$5)/365*2*PI()),0)</f>
        <v>66.205341033916483</v>
      </c>
      <c r="L1068" s="4">
        <f t="shared" ref="L1068:L1099" si="559">(C1068-K1068)^2</f>
        <v>2.5429372181105432</v>
      </c>
      <c r="M1068" s="4">
        <f t="shared" ref="M1068:M1099" si="560">$AJ$3+$AJ$4*SIN((B1068-$AJ$5)/365*2*PI())</f>
        <v>61.774355527416503</v>
      </c>
      <c r="N1068">
        <f t="shared" ref="N1068:N1099" si="561">IF(B1068&gt;0,(D1068-M1068)^2,0)</f>
        <v>3816.0710008276537</v>
      </c>
    </row>
    <row r="1069" spans="1:14" x14ac:dyDescent="0.45">
      <c r="A1069" s="8">
        <v>46147.333333333336</v>
      </c>
      <c r="B1069" s="2">
        <f t="shared" si="557"/>
        <v>125</v>
      </c>
      <c r="C1069">
        <v>63.7</v>
      </c>
      <c r="K1069" s="4">
        <f t="shared" si="558"/>
        <v>66.515519677168001</v>
      </c>
      <c r="L1069" s="4">
        <f t="shared" si="559"/>
        <v>7.9271510525201894</v>
      </c>
      <c r="M1069" s="4">
        <f t="shared" si="560"/>
        <v>62.03888406338865</v>
      </c>
      <c r="N1069">
        <f t="shared" si="561"/>
        <v>3848.8231358305784</v>
      </c>
    </row>
    <row r="1070" spans="1:14" x14ac:dyDescent="0.45">
      <c r="A1070" s="8">
        <v>46148.708333333336</v>
      </c>
      <c r="B1070" s="2">
        <f t="shared" si="557"/>
        <v>126</v>
      </c>
      <c r="C1070">
        <v>65.8</v>
      </c>
      <c r="K1070" s="4">
        <f t="shared" si="558"/>
        <v>66.824893653333461</v>
      </c>
      <c r="L1070" s="4">
        <f t="shared" si="559"/>
        <v>1.0504070006432153</v>
      </c>
      <c r="M1070" s="4">
        <f t="shared" si="560"/>
        <v>62.303075123433679</v>
      </c>
      <c r="N1070">
        <f t="shared" si="561"/>
        <v>3881.6731698362205</v>
      </c>
    </row>
    <row r="1071" spans="1:14" x14ac:dyDescent="0.45">
      <c r="A1071" s="8">
        <v>46150.375</v>
      </c>
      <c r="B1071" s="2">
        <f t="shared" si="557"/>
        <v>128</v>
      </c>
      <c r="C1071">
        <v>62.9</v>
      </c>
      <c r="K1071" s="4">
        <f t="shared" si="558"/>
        <v>67.440861173267578</v>
      </c>
      <c r="L1071" s="4">
        <f t="shared" si="559"/>
        <v>20.619420194889017</v>
      </c>
      <c r="M1071" s="4">
        <f t="shared" si="560"/>
        <v>62.830131796890285</v>
      </c>
      <c r="N1071">
        <f t="shared" si="561"/>
        <v>3947.6254616146039</v>
      </c>
    </row>
    <row r="1072" spans="1:14" x14ac:dyDescent="0.45">
      <c r="A1072" s="8">
        <v>46150.75</v>
      </c>
      <c r="B1072" s="2">
        <f t="shared" si="557"/>
        <v>128</v>
      </c>
      <c r="C1072">
        <v>69.2</v>
      </c>
      <c r="K1072" s="4">
        <f t="shared" si="558"/>
        <v>67.440861173267578</v>
      </c>
      <c r="L1072" s="4">
        <f t="shared" si="559"/>
        <v>3.0945694117175324</v>
      </c>
      <c r="M1072" s="4">
        <f t="shared" si="560"/>
        <v>62.830131796890285</v>
      </c>
      <c r="N1072">
        <f t="shared" si="561"/>
        <v>3947.6254616146039</v>
      </c>
    </row>
    <row r="1073" spans="1:14" x14ac:dyDescent="0.45">
      <c r="A1073" s="8">
        <v>46152.6875</v>
      </c>
      <c r="B1073" s="2">
        <f t="shared" si="557"/>
        <v>130</v>
      </c>
      <c r="C1073">
        <v>70.8</v>
      </c>
      <c r="K1073" s="4">
        <f t="shared" si="558"/>
        <v>68.05251354992545</v>
      </c>
      <c r="L1073" s="4">
        <f t="shared" si="559"/>
        <v>7.5486817933432357</v>
      </c>
      <c r="M1073" s="4">
        <f t="shared" si="560"/>
        <v>63.354900880996667</v>
      </c>
      <c r="N1073">
        <f t="shared" si="561"/>
        <v>4013.8434656409122</v>
      </c>
    </row>
    <row r="1074" spans="1:14" x14ac:dyDescent="0.45">
      <c r="A1074" s="8">
        <v>46153.395833333336</v>
      </c>
      <c r="B1074" s="2">
        <f t="shared" si="557"/>
        <v>131</v>
      </c>
      <c r="C1074">
        <v>66.7</v>
      </c>
      <c r="K1074" s="4">
        <f t="shared" si="558"/>
        <v>68.356494795742904</v>
      </c>
      <c r="L1074" s="4">
        <f t="shared" si="559"/>
        <v>2.7439750083233161</v>
      </c>
      <c r="M1074" s="4">
        <f t="shared" si="560"/>
        <v>63.616233089846503</v>
      </c>
      <c r="N1074">
        <f t="shared" si="561"/>
        <v>4047.0251125416812</v>
      </c>
    </row>
    <row r="1075" spans="1:14" x14ac:dyDescent="0.45">
      <c r="A1075" s="8">
        <v>46153.75</v>
      </c>
      <c r="B1075" s="2">
        <f t="shared" si="557"/>
        <v>131</v>
      </c>
      <c r="C1075">
        <v>67.400000000000006</v>
      </c>
      <c r="K1075" s="4">
        <f t="shared" si="558"/>
        <v>68.356494795742904</v>
      </c>
      <c r="L1075" s="4">
        <f t="shared" si="559"/>
        <v>0.91488229428324896</v>
      </c>
      <c r="M1075" s="4">
        <f t="shared" si="560"/>
        <v>63.616233089846503</v>
      </c>
      <c r="N1075">
        <f t="shared" si="561"/>
        <v>4047.0251125416812</v>
      </c>
    </row>
    <row r="1076" spans="1:14" x14ac:dyDescent="0.45">
      <c r="A1076" s="8">
        <v>46154.6875</v>
      </c>
      <c r="B1076" s="2">
        <f t="shared" si="557"/>
        <v>132</v>
      </c>
      <c r="C1076">
        <v>71.900000000000006</v>
      </c>
      <c r="K1076" s="4">
        <f t="shared" si="558"/>
        <v>68.659125853815169</v>
      </c>
      <c r="L1076" s="4">
        <f t="shared" si="559"/>
        <v>10.503265231409292</v>
      </c>
      <c r="M1076" s="4">
        <f t="shared" si="560"/>
        <v>63.876760420210701</v>
      </c>
      <c r="N1076">
        <f t="shared" si="561"/>
        <v>4080.2405217809965</v>
      </c>
    </row>
    <row r="1077" spans="1:14" x14ac:dyDescent="0.45">
      <c r="A1077" s="8">
        <v>46155.375</v>
      </c>
      <c r="B1077" s="2">
        <f t="shared" si="557"/>
        <v>133</v>
      </c>
      <c r="C1077">
        <v>65.599999999999994</v>
      </c>
      <c r="K1077" s="4">
        <f t="shared" si="558"/>
        <v>68.960317048028415</v>
      </c>
      <c r="L1077" s="4">
        <f t="shared" si="559"/>
        <v>11.291730663270439</v>
      </c>
      <c r="M1077" s="4">
        <f t="shared" si="560"/>
        <v>64.136405672218643</v>
      </c>
      <c r="N1077">
        <f t="shared" si="561"/>
        <v>4113.4785325513994</v>
      </c>
    </row>
    <row r="1078" spans="1:14" x14ac:dyDescent="0.45">
      <c r="A1078" s="8">
        <v>46155.8125</v>
      </c>
      <c r="B1078" s="2">
        <f t="shared" si="557"/>
        <v>133</v>
      </c>
      <c r="C1078">
        <v>68</v>
      </c>
      <c r="K1078" s="4">
        <f t="shared" si="558"/>
        <v>68.960317048028415</v>
      </c>
      <c r="L1078" s="4">
        <f t="shared" si="559"/>
        <v>0.92220883273400889</v>
      </c>
      <c r="M1078" s="4">
        <f t="shared" si="560"/>
        <v>64.136405672218643</v>
      </c>
      <c r="N1078">
        <f t="shared" si="561"/>
        <v>4113.4785325513994</v>
      </c>
    </row>
    <row r="1079" spans="1:14" x14ac:dyDescent="0.45">
      <c r="A1079" s="8">
        <v>46157.291666666664</v>
      </c>
      <c r="B1079" s="2">
        <f t="shared" ref="B1079:B1110" si="562">_xlfn.DAYS(A1079,A$4)-730-365-365-365-365-366-365-365-365-366-365</f>
        <v>135</v>
      </c>
      <c r="C1079">
        <v>63.5</v>
      </c>
      <c r="K1079" s="4">
        <f t="shared" si="558"/>
        <v>69.558023300182825</v>
      </c>
      <c r="L1079" s="4">
        <f t="shared" si="559"/>
        <v>36.699646305558005</v>
      </c>
      <c r="M1079" s="4">
        <f t="shared" si="560"/>
        <v>64.652742471376044</v>
      </c>
      <c r="N1079">
        <f t="shared" si="561"/>
        <v>4179.9771090700715</v>
      </c>
    </row>
    <row r="1080" spans="1:14" x14ac:dyDescent="0.45">
      <c r="A1080" s="8">
        <v>46157.8125</v>
      </c>
      <c r="B1080" s="2">
        <f t="shared" si="562"/>
        <v>135</v>
      </c>
      <c r="C1080">
        <v>69.900000000000006</v>
      </c>
      <c r="K1080" s="4">
        <f t="shared" si="558"/>
        <v>69.558023300182825</v>
      </c>
      <c r="L1080" s="4">
        <f t="shared" si="559"/>
        <v>0.11694806321785027</v>
      </c>
      <c r="M1080" s="4">
        <f t="shared" si="560"/>
        <v>64.652742471376044</v>
      </c>
      <c r="N1080">
        <f t="shared" si="561"/>
        <v>4179.9771090700715</v>
      </c>
    </row>
    <row r="1081" spans="1:14" x14ac:dyDescent="0.45">
      <c r="A1081" s="8">
        <v>46159.8125</v>
      </c>
      <c r="B1081" s="2">
        <f t="shared" si="562"/>
        <v>137</v>
      </c>
      <c r="C1081">
        <v>74.599999999999994</v>
      </c>
      <c r="K1081" s="4">
        <f t="shared" si="558"/>
        <v>70.148905151640335</v>
      </c>
      <c r="L1081" s="4">
        <f t="shared" si="559"/>
        <v>19.812245349093899</v>
      </c>
      <c r="M1081" s="4">
        <f t="shared" si="560"/>
        <v>65.164631525708202</v>
      </c>
      <c r="N1081">
        <f t="shared" si="561"/>
        <v>4246.429201881323</v>
      </c>
    </row>
    <row r="1082" spans="1:14" x14ac:dyDescent="0.45">
      <c r="A1082" s="8">
        <v>46160.364583333336</v>
      </c>
      <c r="B1082" s="2">
        <f t="shared" si="562"/>
        <v>138</v>
      </c>
      <c r="C1082">
        <v>69.599999999999994</v>
      </c>
      <c r="K1082" s="4">
        <f t="shared" si="558"/>
        <v>70.44156774080173</v>
      </c>
      <c r="L1082" s="4">
        <f t="shared" si="559"/>
        <v>0.70823626235813775</v>
      </c>
      <c r="M1082" s="4">
        <f t="shared" si="560"/>
        <v>65.418718332268611</v>
      </c>
      <c r="N1082">
        <f t="shared" si="561"/>
        <v>4279.6087082366976</v>
      </c>
    </row>
    <row r="1083" spans="1:14" x14ac:dyDescent="0.45">
      <c r="A1083" s="8">
        <v>46160.708333333336</v>
      </c>
      <c r="B1083" s="2">
        <f t="shared" si="562"/>
        <v>138</v>
      </c>
      <c r="C1083">
        <v>76.400000000000006</v>
      </c>
      <c r="K1083" s="4">
        <f t="shared" si="558"/>
        <v>70.44156774080173</v>
      </c>
      <c r="L1083" s="4">
        <f t="shared" si="559"/>
        <v>35.502914987454666</v>
      </c>
      <c r="M1083" s="4">
        <f t="shared" si="560"/>
        <v>65.418718332268611</v>
      </c>
      <c r="N1083">
        <f t="shared" si="561"/>
        <v>4279.6087082366976</v>
      </c>
    </row>
    <row r="1084" spans="1:14" x14ac:dyDescent="0.45">
      <c r="A1084" s="8">
        <v>46161.375</v>
      </c>
      <c r="B1084" s="2">
        <f t="shared" si="562"/>
        <v>139</v>
      </c>
      <c r="C1084">
        <v>72.3</v>
      </c>
      <c r="K1084" s="4">
        <f t="shared" si="558"/>
        <v>70.732262290104757</v>
      </c>
      <c r="L1084" s="4">
        <f t="shared" si="559"/>
        <v>2.4578015270275735</v>
      </c>
      <c r="M1084" s="4">
        <f t="shared" si="560"/>
        <v>65.671466145065239</v>
      </c>
      <c r="N1084">
        <f t="shared" si="561"/>
        <v>4312.7414656424498</v>
      </c>
    </row>
    <row r="1085" spans="1:14" x14ac:dyDescent="0.45">
      <c r="A1085" s="8">
        <v>46161.708333333336</v>
      </c>
      <c r="B1085" s="2">
        <f t="shared" si="562"/>
        <v>139</v>
      </c>
      <c r="C1085">
        <v>77.5</v>
      </c>
      <c r="K1085" s="4">
        <f t="shared" si="558"/>
        <v>70.732262290104757</v>
      </c>
      <c r="L1085" s="4">
        <f t="shared" si="559"/>
        <v>45.802273709938113</v>
      </c>
      <c r="M1085" s="4">
        <f t="shared" si="560"/>
        <v>65.671466145065239</v>
      </c>
      <c r="N1085">
        <f t="shared" si="561"/>
        <v>4312.7414656424498</v>
      </c>
    </row>
    <row r="1086" spans="1:14" x14ac:dyDescent="0.45">
      <c r="A1086" s="8">
        <v>46162.354166666664</v>
      </c>
      <c r="B1086" s="2">
        <f t="shared" si="562"/>
        <v>140</v>
      </c>
      <c r="C1086">
        <v>73.2</v>
      </c>
      <c r="K1086" s="4">
        <f t="shared" si="558"/>
        <v>71.020902660480743</v>
      </c>
      <c r="L1086" s="4">
        <f t="shared" si="559"/>
        <v>4.7484652150999143</v>
      </c>
      <c r="M1086" s="4">
        <f t="shared" si="560"/>
        <v>65.922800069466405</v>
      </c>
      <c r="N1086">
        <f t="shared" si="561"/>
        <v>4345.8155689988398</v>
      </c>
    </row>
    <row r="1087" spans="1:14" x14ac:dyDescent="0.45">
      <c r="A1087" s="8">
        <v>46163.319444444445</v>
      </c>
      <c r="B1087" s="2">
        <f t="shared" si="562"/>
        <v>141</v>
      </c>
      <c r="C1087">
        <v>74.3</v>
      </c>
      <c r="K1087" s="4">
        <f t="shared" si="558"/>
        <v>71.307403321558596</v>
      </c>
      <c r="L1087" s="4">
        <f t="shared" si="559"/>
        <v>8.9556348798185095</v>
      </c>
      <c r="M1087" s="4">
        <f t="shared" si="560"/>
        <v>66.172645629806084</v>
      </c>
      <c r="N1087">
        <f t="shared" si="561"/>
        <v>4378.8190296478942</v>
      </c>
    </row>
    <row r="1088" spans="1:14" x14ac:dyDescent="0.45">
      <c r="A1088" s="8">
        <v>46163.708333333336</v>
      </c>
      <c r="B1088" s="2">
        <f t="shared" si="562"/>
        <v>141</v>
      </c>
      <c r="C1088">
        <v>75.5</v>
      </c>
      <c r="K1088" s="4">
        <f t="shared" si="558"/>
        <v>71.307403321558596</v>
      </c>
      <c r="L1088" s="4">
        <f t="shared" si="559"/>
        <v>17.577866908077898</v>
      </c>
      <c r="M1088" s="4">
        <f t="shared" si="560"/>
        <v>66.172645629806084</v>
      </c>
      <c r="N1088">
        <f t="shared" si="561"/>
        <v>4378.8190296478942</v>
      </c>
    </row>
    <row r="1089" spans="1:14" x14ac:dyDescent="0.45">
      <c r="A1089" s="8">
        <v>46164.333333333336</v>
      </c>
      <c r="B1089" s="2">
        <f t="shared" si="562"/>
        <v>142</v>
      </c>
      <c r="C1089">
        <v>73.900000000000006</v>
      </c>
      <c r="K1089" s="4">
        <f t="shared" si="558"/>
        <v>71.591679377009228</v>
      </c>
      <c r="L1089" s="4">
        <f t="shared" si="559"/>
        <v>5.3283440985245303</v>
      </c>
      <c r="M1089" s="4">
        <f t="shared" si="560"/>
        <v>66.420928791452639</v>
      </c>
      <c r="N1089">
        <f t="shared" si="561"/>
        <v>4411.7397815192217</v>
      </c>
    </row>
    <row r="1090" spans="1:14" x14ac:dyDescent="0.45">
      <c r="A1090" s="8">
        <v>46164.822916666664</v>
      </c>
      <c r="B1090" s="2">
        <f t="shared" si="562"/>
        <v>142</v>
      </c>
      <c r="C1090">
        <v>74.3</v>
      </c>
      <c r="K1090" s="4">
        <f t="shared" si="558"/>
        <v>71.591679377009228</v>
      </c>
      <c r="L1090" s="4">
        <f t="shared" si="559"/>
        <v>7.3350005969171059</v>
      </c>
      <c r="M1090" s="4">
        <f t="shared" si="560"/>
        <v>66.420928791452639</v>
      </c>
      <c r="N1090">
        <f t="shared" si="561"/>
        <v>4411.7397815192217</v>
      </c>
    </row>
    <row r="1091" spans="1:14" x14ac:dyDescent="0.45">
      <c r="A1091" s="8">
        <v>46165.416666666664</v>
      </c>
      <c r="B1091" s="2">
        <f t="shared" si="562"/>
        <v>143</v>
      </c>
      <c r="C1091">
        <v>72.8</v>
      </c>
      <c r="K1091" s="4">
        <f t="shared" si="558"/>
        <v>71.873646589702247</v>
      </c>
      <c r="L1091" s="4">
        <f t="shared" si="559"/>
        <v>0.8581306407702719</v>
      </c>
      <c r="M1091" s="4">
        <f t="shared" si="560"/>
        <v>66.667575982746897</v>
      </c>
      <c r="N1091">
        <f t="shared" si="561"/>
        <v>4444.565687415331</v>
      </c>
    </row>
    <row r="1092" spans="1:14" x14ac:dyDescent="0.45">
      <c r="A1092" s="8">
        <v>46166.645833333336</v>
      </c>
      <c r="B1092" s="2">
        <f t="shared" si="562"/>
        <v>144</v>
      </c>
      <c r="C1092">
        <v>75.7</v>
      </c>
      <c r="K1092" s="4">
        <f t="shared" si="558"/>
        <v>72.153221406667171</v>
      </c>
      <c r="L1092" s="4">
        <f t="shared" si="559"/>
        <v>12.579638390124019</v>
      </c>
      <c r="M1092" s="4">
        <f t="shared" si="560"/>
        <v>66.912514116802967</v>
      </c>
      <c r="N1092">
        <f t="shared" si="561"/>
        <v>4477.2845454313565</v>
      </c>
    </row>
    <row r="1093" spans="1:14" x14ac:dyDescent="0.45">
      <c r="A1093" s="8">
        <v>46167.604166666664</v>
      </c>
      <c r="B1093" s="2">
        <f t="shared" si="562"/>
        <v>145</v>
      </c>
      <c r="C1093">
        <v>76.400000000000006</v>
      </c>
      <c r="K1093" s="4">
        <f t="shared" si="558"/>
        <v>72.430320983852013</v>
      </c>
      <c r="L1093" s="4">
        <f t="shared" si="559"/>
        <v>15.758351491245694</v>
      </c>
      <c r="M1093" s="4">
        <f t="shared" si="560"/>
        <v>67.155670613165555</v>
      </c>
      <c r="N1093">
        <f t="shared" si="561"/>
        <v>4509.8840955039877</v>
      </c>
    </row>
    <row r="1094" spans="1:14" x14ac:dyDescent="0.45">
      <c r="A1094" s="8">
        <v>46167.75</v>
      </c>
      <c r="B1094" s="2">
        <f t="shared" si="562"/>
        <v>145</v>
      </c>
      <c r="C1094">
        <v>76.599999999999994</v>
      </c>
      <c r="K1094" s="4">
        <f t="shared" si="558"/>
        <v>72.430320983852013</v>
      </c>
      <c r="L1094" s="4">
        <f t="shared" si="559"/>
        <v>17.386223097704796</v>
      </c>
      <c r="M1094" s="4">
        <f t="shared" si="560"/>
        <v>67.155670613165555</v>
      </c>
      <c r="N1094">
        <f t="shared" si="561"/>
        <v>4509.8840955039877</v>
      </c>
    </row>
    <row r="1095" spans="1:14" x14ac:dyDescent="0.45">
      <c r="A1095" s="8">
        <v>46168.625</v>
      </c>
      <c r="B1095" s="2">
        <f t="shared" si="562"/>
        <v>146</v>
      </c>
      <c r="C1095">
        <v>77.099999999999994</v>
      </c>
      <c r="K1095" s="4">
        <f t="shared" si="558"/>
        <v>72.70486321067176</v>
      </c>
      <c r="L1095" s="4">
        <f t="shared" si="559"/>
        <v>19.317227396906496</v>
      </c>
      <c r="M1095" s="4">
        <f t="shared" si="560"/>
        <v>67.396973419317035</v>
      </c>
      <c r="N1095">
        <f t="shared" si="561"/>
        <v>4542.3520260841269</v>
      </c>
    </row>
    <row r="1096" spans="1:14" x14ac:dyDescent="0.45">
      <c r="A1096" s="8">
        <v>46170.402777777781</v>
      </c>
      <c r="B1096" s="2">
        <f t="shared" si="562"/>
        <v>148</v>
      </c>
      <c r="C1096">
        <v>75.900000000000006</v>
      </c>
      <c r="K1096" s="4">
        <f t="shared" si="558"/>
        <v>73.245950983973003</v>
      </c>
      <c r="L1096" s="4">
        <f t="shared" si="559"/>
        <v>7.0439761794739004</v>
      </c>
      <c r="M1096" s="4">
        <f t="shared" si="560"/>
        <v>67.873732518546205</v>
      </c>
      <c r="N1096">
        <f t="shared" si="561"/>
        <v>4606.8435659991565</v>
      </c>
    </row>
    <row r="1097" spans="1:14" x14ac:dyDescent="0.45">
      <c r="A1097" s="8">
        <v>46170.71875</v>
      </c>
      <c r="B1097" s="2">
        <f t="shared" si="562"/>
        <v>148</v>
      </c>
      <c r="C1097">
        <v>82.2</v>
      </c>
      <c r="K1097" s="4">
        <f t="shared" si="558"/>
        <v>73.245950983973003</v>
      </c>
      <c r="L1097" s="4">
        <f t="shared" si="559"/>
        <v>80.174993781414074</v>
      </c>
      <c r="M1097" s="4">
        <f t="shared" si="560"/>
        <v>67.873732518546205</v>
      </c>
      <c r="N1097">
        <f t="shared" si="561"/>
        <v>4606.8435659991565</v>
      </c>
    </row>
    <row r="1098" spans="1:14" x14ac:dyDescent="0.45">
      <c r="A1098" s="8">
        <v>46172.333333333336</v>
      </c>
      <c r="B1098" s="2">
        <f t="shared" si="562"/>
        <v>150</v>
      </c>
      <c r="C1098">
        <v>76.8</v>
      </c>
      <c r="K1098" s="4">
        <f t="shared" si="558"/>
        <v>73.775843430142473</v>
      </c>
      <c r="L1098" s="4">
        <f t="shared" si="559"/>
        <v>9.1455229590124283</v>
      </c>
      <c r="M1098" s="4">
        <f t="shared" si="560"/>
        <v>68.342226360311415</v>
      </c>
      <c r="N1098">
        <f t="shared" si="561"/>
        <v>4670.6599038840441</v>
      </c>
    </row>
    <row r="1099" spans="1:14" x14ac:dyDescent="0.45">
      <c r="A1099" s="8">
        <v>46175.354166666664</v>
      </c>
      <c r="B1099" s="2">
        <f t="shared" si="562"/>
        <v>153</v>
      </c>
      <c r="C1099">
        <v>74.8</v>
      </c>
      <c r="K1099" s="4">
        <f t="shared" si="558"/>
        <v>74.548320862005895</v>
      </c>
      <c r="L1099" s="4">
        <f t="shared" si="559"/>
        <v>6.334238850145453E-2</v>
      </c>
      <c r="M1099" s="4">
        <f t="shared" si="560"/>
        <v>69.028257978672528</v>
      </c>
      <c r="N1099">
        <f t="shared" si="561"/>
        <v>4764.9003995701678</v>
      </c>
    </row>
    <row r="1100" spans="1:14" x14ac:dyDescent="0.45">
      <c r="A1100" s="8">
        <v>46175.805555555555</v>
      </c>
      <c r="B1100" s="2">
        <f t="shared" si="562"/>
        <v>153</v>
      </c>
      <c r="C1100">
        <v>76.400000000000006</v>
      </c>
      <c r="K1100" s="4">
        <f t="shared" ref="K1100:K1113" si="563">IF(B1100&gt;0,$Q$3+$Q$4*SIN((B1100-$Q$5)/365*2*PI()),0)</f>
        <v>74.548320862005895</v>
      </c>
      <c r="L1100" s="4">
        <f t="shared" ref="L1100:L1113" si="564">(C1100-K1100)^2</f>
        <v>3.4287156300826145</v>
      </c>
      <c r="M1100" s="4">
        <f t="shared" ref="M1100:M1113" si="565">$AJ$3+$AJ$4*SIN((B1100-$AJ$5)/365*2*PI())</f>
        <v>69.028257978672528</v>
      </c>
      <c r="N1100">
        <f t="shared" ref="N1100:N1113" si="566">IF(B1100&gt;0,(D1100-M1100)^2,0)</f>
        <v>4764.9003995701678</v>
      </c>
    </row>
    <row r="1101" spans="1:14" x14ac:dyDescent="0.45">
      <c r="A1101" s="8">
        <v>46176.416666666664</v>
      </c>
      <c r="B1101" s="2">
        <f t="shared" si="562"/>
        <v>154</v>
      </c>
      <c r="C1101">
        <v>74.3</v>
      </c>
      <c r="K1101" s="4">
        <f t="shared" si="563"/>
        <v>74.799544243135713</v>
      </c>
      <c r="L1101" s="4">
        <f t="shared" si="564"/>
        <v>0.24954445085003554</v>
      </c>
      <c r="M1101" s="4">
        <f t="shared" si="565"/>
        <v>69.252207692679349</v>
      </c>
      <c r="N1101">
        <f t="shared" si="566"/>
        <v>4795.8682703099967</v>
      </c>
    </row>
    <row r="1102" spans="1:14" x14ac:dyDescent="0.45">
      <c r="A1102" s="8">
        <v>46176.6875</v>
      </c>
      <c r="B1102" s="2">
        <f t="shared" si="562"/>
        <v>154</v>
      </c>
      <c r="C1102">
        <v>78.900000000000006</v>
      </c>
      <c r="K1102" s="4">
        <f t="shared" si="563"/>
        <v>74.799544243135713</v>
      </c>
      <c r="L1102" s="4">
        <f t="shared" si="564"/>
        <v>16.813737414001515</v>
      </c>
      <c r="M1102" s="4">
        <f t="shared" si="565"/>
        <v>69.252207692679349</v>
      </c>
      <c r="N1102">
        <f t="shared" si="566"/>
        <v>4795.8682703099967</v>
      </c>
    </row>
    <row r="1103" spans="1:14" x14ac:dyDescent="0.45">
      <c r="A1103" s="8">
        <v>46178.291666666664</v>
      </c>
      <c r="B1103" s="2">
        <f t="shared" si="562"/>
        <v>156</v>
      </c>
      <c r="C1103">
        <v>75</v>
      </c>
      <c r="K1103" s="4">
        <f t="shared" si="563"/>
        <v>75.292139321270383</v>
      </c>
      <c r="L1103" s="4">
        <f t="shared" si="564"/>
        <v>8.5345383032320254E-2</v>
      </c>
      <c r="M1103" s="4">
        <f t="shared" si="565"/>
        <v>69.692616674753197</v>
      </c>
      <c r="N1103">
        <f t="shared" si="566"/>
        <v>4857.0608189740869</v>
      </c>
    </row>
    <row r="1104" spans="1:14" x14ac:dyDescent="0.45">
      <c r="A1104" s="8">
        <v>46178.729166666664</v>
      </c>
      <c r="B1104" s="2">
        <f t="shared" si="562"/>
        <v>156</v>
      </c>
      <c r="C1104">
        <v>79.3</v>
      </c>
      <c r="K1104" s="4">
        <f t="shared" si="563"/>
        <v>75.292139321270383</v>
      </c>
      <c r="L1104" s="4">
        <f t="shared" si="564"/>
        <v>16.062947220107002</v>
      </c>
      <c r="M1104" s="4">
        <f t="shared" si="565"/>
        <v>69.692616674753197</v>
      </c>
      <c r="N1104">
        <f t="shared" si="566"/>
        <v>4857.0608189740869</v>
      </c>
    </row>
    <row r="1105" spans="1:14" x14ac:dyDescent="0.45">
      <c r="A1105" s="8">
        <v>46181.486111111109</v>
      </c>
      <c r="B1105" s="2">
        <f t="shared" si="562"/>
        <v>159</v>
      </c>
      <c r="C1105">
        <v>76.400000000000006</v>
      </c>
      <c r="K1105" s="4">
        <f t="shared" si="563"/>
        <v>76.005315514627512</v>
      </c>
      <c r="L1105" s="4">
        <f t="shared" si="564"/>
        <v>0.15577584299375044</v>
      </c>
      <c r="M1105" s="4">
        <f t="shared" si="565"/>
        <v>70.333531024168948</v>
      </c>
      <c r="N1105">
        <f t="shared" si="566"/>
        <v>4946.8055863277359</v>
      </c>
    </row>
    <row r="1106" spans="1:14" x14ac:dyDescent="0.45">
      <c r="B1106" s="2">
        <f t="shared" si="562"/>
        <v>-46022</v>
      </c>
      <c r="K1106" s="4">
        <f t="shared" si="563"/>
        <v>0</v>
      </c>
      <c r="L1106" s="4">
        <f t="shared" si="564"/>
        <v>0</v>
      </c>
      <c r="M1106" s="4">
        <f t="shared" si="565"/>
        <v>53.342006919738324</v>
      </c>
      <c r="N1106">
        <f t="shared" si="566"/>
        <v>0</v>
      </c>
    </row>
    <row r="1107" spans="1:14" x14ac:dyDescent="0.45">
      <c r="B1107" s="2">
        <f t="shared" si="562"/>
        <v>-46022</v>
      </c>
      <c r="K1107" s="4">
        <f t="shared" si="563"/>
        <v>0</v>
      </c>
      <c r="L1107" s="4">
        <f t="shared" si="564"/>
        <v>0</v>
      </c>
      <c r="M1107" s="4">
        <f t="shared" si="565"/>
        <v>53.342006919738324</v>
      </c>
      <c r="N1107">
        <f t="shared" si="566"/>
        <v>0</v>
      </c>
    </row>
    <row r="1108" spans="1:14" x14ac:dyDescent="0.45">
      <c r="B1108" s="2">
        <f t="shared" si="562"/>
        <v>-46022</v>
      </c>
      <c r="K1108" s="4">
        <f t="shared" si="563"/>
        <v>0</v>
      </c>
      <c r="L1108" s="4">
        <f t="shared" si="564"/>
        <v>0</v>
      </c>
      <c r="M1108" s="4">
        <f t="shared" si="565"/>
        <v>53.342006919738324</v>
      </c>
      <c r="N1108">
        <f t="shared" si="566"/>
        <v>0</v>
      </c>
    </row>
    <row r="1109" spans="1:14" x14ac:dyDescent="0.45">
      <c r="B1109" s="2">
        <f t="shared" si="562"/>
        <v>-46022</v>
      </c>
      <c r="K1109" s="4">
        <f t="shared" si="563"/>
        <v>0</v>
      </c>
      <c r="L1109" s="4">
        <f t="shared" si="564"/>
        <v>0</v>
      </c>
      <c r="M1109" s="4">
        <f t="shared" si="565"/>
        <v>53.342006919738324</v>
      </c>
      <c r="N1109">
        <f t="shared" si="566"/>
        <v>0</v>
      </c>
    </row>
    <row r="1110" spans="1:14" x14ac:dyDescent="0.45">
      <c r="B1110" s="2">
        <f t="shared" si="562"/>
        <v>-46022</v>
      </c>
      <c r="K1110" s="4">
        <f t="shared" si="563"/>
        <v>0</v>
      </c>
      <c r="L1110" s="4">
        <f t="shared" si="564"/>
        <v>0</v>
      </c>
      <c r="M1110" s="4">
        <f t="shared" si="565"/>
        <v>53.342006919738324</v>
      </c>
      <c r="N1110">
        <f t="shared" si="566"/>
        <v>0</v>
      </c>
    </row>
    <row r="1111" spans="1:14" x14ac:dyDescent="0.45">
      <c r="B1111" s="2">
        <f t="shared" ref="B1111:B1113" si="567">_xlfn.DAYS(A1111,A$4)-730-365-365-365-365-366-365-365-365-366-365</f>
        <v>-46022</v>
      </c>
      <c r="K1111" s="4">
        <f t="shared" si="563"/>
        <v>0</v>
      </c>
      <c r="L1111" s="4">
        <f t="shared" si="564"/>
        <v>0</v>
      </c>
      <c r="M1111" s="4">
        <f t="shared" si="565"/>
        <v>53.342006919738324</v>
      </c>
      <c r="N1111">
        <f t="shared" si="566"/>
        <v>0</v>
      </c>
    </row>
    <row r="1112" spans="1:14" x14ac:dyDescent="0.45">
      <c r="B1112" s="2">
        <f t="shared" si="567"/>
        <v>-46022</v>
      </c>
      <c r="K1112" s="4">
        <f t="shared" si="563"/>
        <v>0</v>
      </c>
      <c r="L1112" s="4">
        <f t="shared" si="564"/>
        <v>0</v>
      </c>
      <c r="M1112" s="4">
        <f t="shared" si="565"/>
        <v>53.342006919738324</v>
      </c>
      <c r="N1112">
        <f t="shared" si="566"/>
        <v>0</v>
      </c>
    </row>
    <row r="1113" spans="1:14" x14ac:dyDescent="0.45">
      <c r="B1113" s="2">
        <f t="shared" si="567"/>
        <v>-46022</v>
      </c>
      <c r="K1113" s="4">
        <f t="shared" si="563"/>
        <v>0</v>
      </c>
      <c r="L1113" s="4">
        <f t="shared" si="564"/>
        <v>0</v>
      </c>
      <c r="M1113" s="4">
        <f t="shared" si="565"/>
        <v>53.342006919738324</v>
      </c>
      <c r="N1113">
        <f t="shared" si="566"/>
        <v>0</v>
      </c>
    </row>
  </sheetData>
  <phoneticPr fontId="5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57B6-90E0-45BA-A0A1-72FC15C9ACE0}">
  <dimension ref="A1:X1851"/>
  <sheetViews>
    <sheetView topLeftCell="K19" workbookViewId="0">
      <selection activeCell="O1848" sqref="O1848"/>
    </sheetView>
  </sheetViews>
  <sheetFormatPr defaultRowHeight="14.25" x14ac:dyDescent="0.45"/>
  <cols>
    <col min="1" max="1" width="7.9296875" customWidth="1"/>
    <col min="2" max="2" width="6.46484375" customWidth="1"/>
    <col min="3" max="3" width="6.86328125" customWidth="1"/>
    <col min="4" max="4" width="6.59765625" customWidth="1"/>
    <col min="5" max="5" width="8.46484375" customWidth="1"/>
    <col min="6" max="6" width="6.73046875" customWidth="1"/>
    <col min="7" max="7" width="6.06640625" customWidth="1"/>
    <col min="8" max="8" width="6.73046875" customWidth="1"/>
    <col min="21" max="21" width="9" style="31"/>
  </cols>
  <sheetData>
    <row r="1" spans="1:1" x14ac:dyDescent="0.45">
      <c r="A1" t="s">
        <v>106</v>
      </c>
    </row>
    <row r="2" spans="1:1" x14ac:dyDescent="0.45">
      <c r="A2" t="s">
        <v>107</v>
      </c>
    </row>
    <row r="3" spans="1:1" x14ac:dyDescent="0.45">
      <c r="A3" t="s">
        <v>108</v>
      </c>
    </row>
    <row r="4" spans="1:1" x14ac:dyDescent="0.45">
      <c r="A4" t="s">
        <v>109</v>
      </c>
    </row>
    <row r="5" spans="1:1" x14ac:dyDescent="0.45">
      <c r="A5" t="s">
        <v>110</v>
      </c>
    </row>
    <row r="6" spans="1:1" x14ac:dyDescent="0.45">
      <c r="A6" t="s">
        <v>111</v>
      </c>
    </row>
    <row r="7" spans="1:1" x14ac:dyDescent="0.45">
      <c r="A7" t="s">
        <v>112</v>
      </c>
    </row>
    <row r="8" spans="1:1" x14ac:dyDescent="0.45">
      <c r="A8" t="s">
        <v>113</v>
      </c>
    </row>
    <row r="9" spans="1:1" x14ac:dyDescent="0.45">
      <c r="A9" t="s">
        <v>114</v>
      </c>
    </row>
    <row r="10" spans="1:1" x14ac:dyDescent="0.45">
      <c r="A10" t="s">
        <v>115</v>
      </c>
    </row>
    <row r="23" spans="1:24" x14ac:dyDescent="0.45">
      <c r="V23" t="s">
        <v>134</v>
      </c>
    </row>
    <row r="24" spans="1:24" x14ac:dyDescent="0.45">
      <c r="S24" t="s">
        <v>131</v>
      </c>
      <c r="T24" t="s">
        <v>132</v>
      </c>
      <c r="U24" s="31" t="s">
        <v>131</v>
      </c>
      <c r="V24" t="s">
        <v>135</v>
      </c>
      <c r="W24" t="s">
        <v>131</v>
      </c>
      <c r="X24" t="s">
        <v>136</v>
      </c>
    </row>
    <row r="25" spans="1:24" x14ac:dyDescent="0.45">
      <c r="S25" t="s">
        <v>57</v>
      </c>
      <c r="T25" t="s">
        <v>133</v>
      </c>
      <c r="U25" s="31" t="s">
        <v>57</v>
      </c>
      <c r="W25" t="s">
        <v>57</v>
      </c>
    </row>
    <row r="26" spans="1:24" x14ac:dyDescent="0.45">
      <c r="A26">
        <v>2021</v>
      </c>
      <c r="B26">
        <v>1</v>
      </c>
      <c r="C26">
        <v>1</v>
      </c>
      <c r="D26">
        <v>57</v>
      </c>
      <c r="E26">
        <v>40</v>
      </c>
      <c r="F26">
        <v>0.4</v>
      </c>
      <c r="G26">
        <v>0</v>
      </c>
      <c r="H26">
        <v>0</v>
      </c>
      <c r="S26">
        <v>1</v>
      </c>
      <c r="T26">
        <f>AVERAGE(D26:E26)</f>
        <v>48.5</v>
      </c>
      <c r="U26" s="31">
        <v>1</v>
      </c>
      <c r="W26" s="31">
        <v>1</v>
      </c>
    </row>
    <row r="27" spans="1:24" x14ac:dyDescent="0.45">
      <c r="A27">
        <v>2021</v>
      </c>
      <c r="B27">
        <v>1</v>
      </c>
      <c r="C27">
        <v>2</v>
      </c>
      <c r="D27">
        <v>61</v>
      </c>
      <c r="E27">
        <v>40</v>
      </c>
      <c r="F27">
        <v>0</v>
      </c>
      <c r="G27">
        <v>0</v>
      </c>
      <c r="H27">
        <v>0</v>
      </c>
      <c r="S27">
        <f>S26+1</f>
        <v>2</v>
      </c>
      <c r="T27">
        <f t="shared" ref="T27:T90" si="0">AVERAGE(D27:E27)</f>
        <v>50.5</v>
      </c>
      <c r="U27" s="31">
        <f>U26+1</f>
        <v>2</v>
      </c>
      <c r="W27" s="31">
        <f>W26+1</f>
        <v>2</v>
      </c>
    </row>
    <row r="28" spans="1:24" x14ac:dyDescent="0.45">
      <c r="A28">
        <v>2021</v>
      </c>
      <c r="B28">
        <v>1</v>
      </c>
      <c r="C28">
        <v>3</v>
      </c>
      <c r="D28">
        <v>49</v>
      </c>
      <c r="E28">
        <v>38</v>
      </c>
      <c r="F28">
        <v>0.01</v>
      </c>
      <c r="G28">
        <v>0</v>
      </c>
      <c r="H28">
        <v>0</v>
      </c>
      <c r="S28">
        <f t="shared" ref="S28:U91" si="1">S27+1</f>
        <v>3</v>
      </c>
      <c r="T28">
        <f t="shared" si="0"/>
        <v>43.5</v>
      </c>
      <c r="U28" s="31">
        <f t="shared" si="1"/>
        <v>3</v>
      </c>
      <c r="W28" s="31">
        <f t="shared" ref="W28" si="2">W27+1</f>
        <v>3</v>
      </c>
    </row>
    <row r="29" spans="1:24" x14ac:dyDescent="0.45">
      <c r="A29">
        <v>2021</v>
      </c>
      <c r="B29">
        <v>1</v>
      </c>
      <c r="C29">
        <v>4</v>
      </c>
      <c r="D29">
        <v>49</v>
      </c>
      <c r="E29">
        <v>32</v>
      </c>
      <c r="F29" t="s">
        <v>116</v>
      </c>
      <c r="G29" t="s">
        <v>117</v>
      </c>
      <c r="H29">
        <v>0</v>
      </c>
      <c r="S29">
        <f t="shared" si="1"/>
        <v>4</v>
      </c>
      <c r="T29">
        <f t="shared" si="0"/>
        <v>40.5</v>
      </c>
      <c r="U29" s="31">
        <f t="shared" si="1"/>
        <v>4</v>
      </c>
      <c r="W29" s="31">
        <f t="shared" ref="W29" si="3">W28+1</f>
        <v>4</v>
      </c>
    </row>
    <row r="30" spans="1:24" x14ac:dyDescent="0.45">
      <c r="A30">
        <v>2021</v>
      </c>
      <c r="B30">
        <v>1</v>
      </c>
      <c r="C30">
        <v>5</v>
      </c>
      <c r="D30">
        <v>47</v>
      </c>
      <c r="E30">
        <v>35</v>
      </c>
      <c r="F30">
        <v>7.0000000000000007E-2</v>
      </c>
      <c r="G30">
        <v>0</v>
      </c>
      <c r="H30">
        <v>0</v>
      </c>
      <c r="S30">
        <f t="shared" si="1"/>
        <v>5</v>
      </c>
      <c r="T30">
        <f t="shared" si="0"/>
        <v>41</v>
      </c>
      <c r="U30" s="31">
        <f t="shared" si="1"/>
        <v>5</v>
      </c>
      <c r="W30" s="31">
        <f t="shared" ref="W30" si="4">W29+1</f>
        <v>5</v>
      </c>
    </row>
    <row r="31" spans="1:24" x14ac:dyDescent="0.45">
      <c r="A31">
        <v>2021</v>
      </c>
      <c r="B31">
        <v>1</v>
      </c>
      <c r="C31">
        <v>6</v>
      </c>
      <c r="D31">
        <v>39</v>
      </c>
      <c r="E31">
        <v>33</v>
      </c>
      <c r="F31">
        <v>0</v>
      </c>
      <c r="G31">
        <v>0</v>
      </c>
      <c r="H31">
        <v>0</v>
      </c>
      <c r="S31">
        <f t="shared" si="1"/>
        <v>6</v>
      </c>
      <c r="T31">
        <f t="shared" si="0"/>
        <v>36</v>
      </c>
      <c r="U31" s="31">
        <f t="shared" si="1"/>
        <v>6</v>
      </c>
      <c r="W31" s="31">
        <f t="shared" ref="W31" si="5">W30+1</f>
        <v>6</v>
      </c>
    </row>
    <row r="32" spans="1:24" x14ac:dyDescent="0.45">
      <c r="A32">
        <v>2021</v>
      </c>
      <c r="B32">
        <v>1</v>
      </c>
      <c r="C32">
        <v>7</v>
      </c>
      <c r="D32">
        <v>45</v>
      </c>
      <c r="E32">
        <v>32</v>
      </c>
      <c r="F32">
        <v>0</v>
      </c>
      <c r="G32">
        <v>0</v>
      </c>
      <c r="H32">
        <v>0</v>
      </c>
      <c r="S32">
        <f t="shared" si="1"/>
        <v>7</v>
      </c>
      <c r="T32">
        <f t="shared" si="0"/>
        <v>38.5</v>
      </c>
      <c r="U32" s="31">
        <f t="shared" si="1"/>
        <v>7</v>
      </c>
      <c r="W32" s="31">
        <f t="shared" ref="W32" si="6">W31+1</f>
        <v>7</v>
      </c>
    </row>
    <row r="33" spans="1:24" x14ac:dyDescent="0.45">
      <c r="A33">
        <v>2021</v>
      </c>
      <c r="B33">
        <v>1</v>
      </c>
      <c r="C33">
        <v>8</v>
      </c>
      <c r="D33">
        <v>41</v>
      </c>
      <c r="E33">
        <v>33</v>
      </c>
      <c r="F33">
        <v>0.54</v>
      </c>
      <c r="G33">
        <v>0.9</v>
      </c>
      <c r="H33">
        <v>1.2</v>
      </c>
      <c r="S33">
        <f t="shared" si="1"/>
        <v>8</v>
      </c>
      <c r="T33">
        <f t="shared" si="0"/>
        <v>37</v>
      </c>
      <c r="U33" s="31">
        <f t="shared" si="1"/>
        <v>8</v>
      </c>
      <c r="W33" s="31">
        <f t="shared" ref="W33" si="7">W32+1</f>
        <v>8</v>
      </c>
    </row>
    <row r="34" spans="1:24" x14ac:dyDescent="0.45">
      <c r="A34">
        <v>2021</v>
      </c>
      <c r="B34">
        <v>1</v>
      </c>
      <c r="C34">
        <v>9</v>
      </c>
      <c r="D34">
        <v>34</v>
      </c>
      <c r="E34">
        <v>31</v>
      </c>
      <c r="F34">
        <v>0</v>
      </c>
      <c r="G34">
        <v>0</v>
      </c>
      <c r="H34">
        <v>0</v>
      </c>
      <c r="S34">
        <f t="shared" si="1"/>
        <v>9</v>
      </c>
      <c r="T34">
        <f t="shared" si="0"/>
        <v>32.5</v>
      </c>
      <c r="U34" s="31">
        <f t="shared" si="1"/>
        <v>9</v>
      </c>
      <c r="W34" s="31">
        <f t="shared" ref="W34" si="8">W33+1</f>
        <v>9</v>
      </c>
    </row>
    <row r="35" spans="1:24" x14ac:dyDescent="0.45">
      <c r="A35">
        <v>2021</v>
      </c>
      <c r="B35">
        <v>1</v>
      </c>
      <c r="C35">
        <v>10</v>
      </c>
      <c r="D35">
        <v>44</v>
      </c>
      <c r="E35">
        <v>26</v>
      </c>
      <c r="F35">
        <v>0</v>
      </c>
      <c r="G35">
        <v>0</v>
      </c>
      <c r="H35">
        <v>0</v>
      </c>
      <c r="S35">
        <f t="shared" si="1"/>
        <v>10</v>
      </c>
      <c r="T35">
        <f t="shared" si="0"/>
        <v>35</v>
      </c>
      <c r="U35" s="31">
        <f t="shared" si="1"/>
        <v>10</v>
      </c>
      <c r="W35" s="31">
        <f t="shared" ref="W35" si="9">W34+1</f>
        <v>10</v>
      </c>
    </row>
    <row r="36" spans="1:24" x14ac:dyDescent="0.45">
      <c r="A36">
        <v>2021</v>
      </c>
      <c r="B36">
        <v>1</v>
      </c>
      <c r="C36">
        <v>11</v>
      </c>
      <c r="D36">
        <v>38</v>
      </c>
      <c r="E36">
        <v>25</v>
      </c>
      <c r="F36">
        <v>0.15</v>
      </c>
      <c r="G36">
        <v>0.4</v>
      </c>
      <c r="H36">
        <v>0</v>
      </c>
      <c r="S36">
        <f t="shared" si="1"/>
        <v>11</v>
      </c>
      <c r="T36">
        <f t="shared" si="0"/>
        <v>31.5</v>
      </c>
      <c r="U36" s="31">
        <f t="shared" si="1"/>
        <v>11</v>
      </c>
      <c r="W36" s="31">
        <f t="shared" ref="W36" si="10">W35+1</f>
        <v>11</v>
      </c>
    </row>
    <row r="37" spans="1:24" x14ac:dyDescent="0.45">
      <c r="A37">
        <v>2021</v>
      </c>
      <c r="B37">
        <v>1</v>
      </c>
      <c r="C37">
        <v>12</v>
      </c>
      <c r="D37">
        <v>44</v>
      </c>
      <c r="E37">
        <v>27</v>
      </c>
      <c r="F37">
        <v>0</v>
      </c>
      <c r="G37">
        <v>0</v>
      </c>
      <c r="H37">
        <v>0</v>
      </c>
      <c r="S37">
        <f t="shared" si="1"/>
        <v>12</v>
      </c>
      <c r="T37">
        <f t="shared" si="0"/>
        <v>35.5</v>
      </c>
      <c r="U37" s="31">
        <f t="shared" si="1"/>
        <v>12</v>
      </c>
      <c r="W37" s="31">
        <f t="shared" ref="W37" si="11">W36+1</f>
        <v>12</v>
      </c>
    </row>
    <row r="38" spans="1:24" x14ac:dyDescent="0.45">
      <c r="A38">
        <v>2021</v>
      </c>
      <c r="B38">
        <v>1</v>
      </c>
      <c r="C38">
        <v>13</v>
      </c>
      <c r="D38">
        <v>47</v>
      </c>
      <c r="E38">
        <v>25</v>
      </c>
      <c r="F38">
        <v>0</v>
      </c>
      <c r="G38">
        <v>0</v>
      </c>
      <c r="H38">
        <v>0</v>
      </c>
      <c r="S38">
        <f t="shared" si="1"/>
        <v>13</v>
      </c>
      <c r="T38">
        <f t="shared" si="0"/>
        <v>36</v>
      </c>
      <c r="U38" s="31">
        <f t="shared" si="1"/>
        <v>13</v>
      </c>
      <c r="W38" s="31">
        <f t="shared" ref="W38" si="12">W37+1</f>
        <v>13</v>
      </c>
    </row>
    <row r="39" spans="1:24" x14ac:dyDescent="0.45">
      <c r="A39">
        <v>2021</v>
      </c>
      <c r="B39">
        <v>1</v>
      </c>
      <c r="C39">
        <v>14</v>
      </c>
      <c r="D39">
        <v>50</v>
      </c>
      <c r="E39">
        <v>22</v>
      </c>
      <c r="F39">
        <v>0</v>
      </c>
      <c r="G39">
        <v>0</v>
      </c>
      <c r="H39">
        <v>0</v>
      </c>
      <c r="S39">
        <f t="shared" si="1"/>
        <v>14</v>
      </c>
      <c r="T39">
        <f t="shared" si="0"/>
        <v>36</v>
      </c>
      <c r="U39" s="31">
        <f t="shared" si="1"/>
        <v>14</v>
      </c>
      <c r="V39">
        <f>AVERAGE(T26:T39)</f>
        <v>38.714285714285715</v>
      </c>
      <c r="W39" s="31">
        <f t="shared" ref="W39" si="13">W38+1</f>
        <v>14</v>
      </c>
    </row>
    <row r="40" spans="1:24" x14ac:dyDescent="0.45">
      <c r="A40">
        <v>2021</v>
      </c>
      <c r="B40">
        <v>1</v>
      </c>
      <c r="C40">
        <v>15</v>
      </c>
      <c r="D40">
        <v>45</v>
      </c>
      <c r="E40">
        <v>27</v>
      </c>
      <c r="F40">
        <v>0.03</v>
      </c>
      <c r="G40">
        <v>0</v>
      </c>
      <c r="H40">
        <v>0</v>
      </c>
      <c r="S40">
        <f t="shared" si="1"/>
        <v>15</v>
      </c>
      <c r="T40">
        <f t="shared" si="0"/>
        <v>36</v>
      </c>
      <c r="U40" s="31">
        <f t="shared" si="1"/>
        <v>15</v>
      </c>
      <c r="V40">
        <f t="shared" ref="V40:V103" si="14">AVERAGE(T27:T40)</f>
        <v>37.821428571428569</v>
      </c>
      <c r="W40" s="31">
        <f t="shared" ref="W40" si="15">W39+1</f>
        <v>15</v>
      </c>
    </row>
    <row r="41" spans="1:24" x14ac:dyDescent="0.45">
      <c r="A41">
        <v>2021</v>
      </c>
      <c r="B41">
        <v>1</v>
      </c>
      <c r="C41">
        <v>16</v>
      </c>
      <c r="D41">
        <v>36</v>
      </c>
      <c r="E41">
        <v>29</v>
      </c>
      <c r="F41">
        <v>0.05</v>
      </c>
      <c r="G41">
        <v>0.5</v>
      </c>
      <c r="H41">
        <v>0</v>
      </c>
      <c r="S41">
        <f t="shared" si="1"/>
        <v>16</v>
      </c>
      <c r="T41">
        <f t="shared" si="0"/>
        <v>32.5</v>
      </c>
      <c r="U41" s="31">
        <f t="shared" si="1"/>
        <v>16</v>
      </c>
      <c r="V41">
        <f t="shared" si="14"/>
        <v>36.535714285714285</v>
      </c>
      <c r="W41" s="31">
        <f t="shared" ref="W41" si="16">W40+1</f>
        <v>16</v>
      </c>
    </row>
    <row r="42" spans="1:24" x14ac:dyDescent="0.45">
      <c r="A42">
        <v>2021</v>
      </c>
      <c r="B42">
        <v>1</v>
      </c>
      <c r="C42">
        <v>17</v>
      </c>
      <c r="D42">
        <v>41</v>
      </c>
      <c r="E42">
        <v>33</v>
      </c>
      <c r="F42">
        <v>0</v>
      </c>
      <c r="G42">
        <v>0</v>
      </c>
      <c r="H42">
        <v>0</v>
      </c>
      <c r="S42">
        <f t="shared" si="1"/>
        <v>17</v>
      </c>
      <c r="T42">
        <f t="shared" si="0"/>
        <v>37</v>
      </c>
      <c r="U42" s="31">
        <f t="shared" si="1"/>
        <v>17</v>
      </c>
      <c r="V42">
        <f t="shared" si="14"/>
        <v>36.071428571428569</v>
      </c>
      <c r="W42" s="31">
        <f t="shared" ref="W42" si="17">W41+1</f>
        <v>17</v>
      </c>
    </row>
    <row r="43" spans="1:24" x14ac:dyDescent="0.45">
      <c r="A43">
        <v>2021</v>
      </c>
      <c r="B43">
        <v>1</v>
      </c>
      <c r="C43">
        <v>18</v>
      </c>
      <c r="D43">
        <v>39</v>
      </c>
      <c r="E43">
        <v>25</v>
      </c>
      <c r="F43" t="s">
        <v>118</v>
      </c>
      <c r="G43">
        <v>0</v>
      </c>
      <c r="S43">
        <f t="shared" si="1"/>
        <v>18</v>
      </c>
      <c r="T43">
        <f t="shared" si="0"/>
        <v>32</v>
      </c>
      <c r="U43" s="31">
        <f t="shared" si="1"/>
        <v>18</v>
      </c>
      <c r="V43">
        <f t="shared" si="14"/>
        <v>35.464285714285715</v>
      </c>
      <c r="W43" s="31">
        <f t="shared" ref="W43" si="18">W42+1</f>
        <v>18</v>
      </c>
    </row>
    <row r="44" spans="1:24" x14ac:dyDescent="0.45">
      <c r="A44">
        <v>2021</v>
      </c>
      <c r="B44">
        <v>1</v>
      </c>
      <c r="C44">
        <v>19</v>
      </c>
      <c r="D44">
        <v>49</v>
      </c>
      <c r="E44">
        <v>25</v>
      </c>
      <c r="F44">
        <v>0</v>
      </c>
      <c r="G44">
        <v>0</v>
      </c>
      <c r="H44">
        <v>0</v>
      </c>
      <c r="S44">
        <f t="shared" si="1"/>
        <v>19</v>
      </c>
      <c r="T44">
        <f t="shared" si="0"/>
        <v>37</v>
      </c>
      <c r="U44" s="31">
        <f t="shared" si="1"/>
        <v>19</v>
      </c>
      <c r="V44">
        <f t="shared" si="14"/>
        <v>35.178571428571431</v>
      </c>
      <c r="W44" s="31">
        <f t="shared" ref="W44" si="19">W43+1</f>
        <v>19</v>
      </c>
    </row>
    <row r="45" spans="1:24" x14ac:dyDescent="0.45">
      <c r="A45">
        <v>2021</v>
      </c>
      <c r="B45">
        <v>1</v>
      </c>
      <c r="C45">
        <v>20</v>
      </c>
      <c r="D45">
        <v>47</v>
      </c>
      <c r="E45">
        <v>28</v>
      </c>
      <c r="F45">
        <v>0</v>
      </c>
      <c r="G45">
        <v>0</v>
      </c>
      <c r="H45">
        <v>0</v>
      </c>
      <c r="S45">
        <f t="shared" si="1"/>
        <v>20</v>
      </c>
      <c r="T45">
        <f t="shared" si="0"/>
        <v>37.5</v>
      </c>
      <c r="U45" s="31">
        <f t="shared" si="1"/>
        <v>20</v>
      </c>
      <c r="V45">
        <f t="shared" si="14"/>
        <v>35.285714285714285</v>
      </c>
      <c r="W45" s="31">
        <f t="shared" ref="W45" si="20">W44+1</f>
        <v>20</v>
      </c>
    </row>
    <row r="46" spans="1:24" x14ac:dyDescent="0.45">
      <c r="A46">
        <v>2021</v>
      </c>
      <c r="B46">
        <v>1</v>
      </c>
      <c r="C46">
        <v>21</v>
      </c>
      <c r="D46">
        <v>43</v>
      </c>
      <c r="E46">
        <v>29</v>
      </c>
      <c r="F46">
        <v>0.12</v>
      </c>
      <c r="G46">
        <v>0.1</v>
      </c>
      <c r="H46">
        <v>0</v>
      </c>
      <c r="S46">
        <f t="shared" si="1"/>
        <v>21</v>
      </c>
      <c r="T46">
        <f t="shared" si="0"/>
        <v>36</v>
      </c>
      <c r="U46" s="31">
        <f t="shared" si="1"/>
        <v>21</v>
      </c>
      <c r="V46">
        <f t="shared" si="14"/>
        <v>35.107142857142854</v>
      </c>
      <c r="W46" s="31">
        <f t="shared" ref="W46" si="21">W45+1</f>
        <v>21</v>
      </c>
      <c r="X46">
        <f>AVERAGE(T26:T46)</f>
        <v>37.61904761904762</v>
      </c>
    </row>
    <row r="47" spans="1:24" x14ac:dyDescent="0.45">
      <c r="A47">
        <v>2021</v>
      </c>
      <c r="B47">
        <v>1</v>
      </c>
      <c r="C47">
        <v>22</v>
      </c>
      <c r="D47">
        <v>50</v>
      </c>
      <c r="E47">
        <v>31</v>
      </c>
      <c r="F47">
        <v>0</v>
      </c>
      <c r="G47">
        <v>0</v>
      </c>
      <c r="H47">
        <v>0</v>
      </c>
      <c r="S47">
        <f t="shared" si="1"/>
        <v>22</v>
      </c>
      <c r="T47">
        <f t="shared" si="0"/>
        <v>40.5</v>
      </c>
      <c r="U47" s="31">
        <f t="shared" si="1"/>
        <v>22</v>
      </c>
      <c r="V47">
        <f t="shared" si="14"/>
        <v>35.357142857142854</v>
      </c>
      <c r="W47" s="31">
        <f t="shared" ref="W47" si="22">W46+1</f>
        <v>22</v>
      </c>
      <c r="X47">
        <f t="shared" ref="X47:X110" si="23">AVERAGE(T27:T47)</f>
        <v>37.238095238095241</v>
      </c>
    </row>
    <row r="48" spans="1:24" x14ac:dyDescent="0.45">
      <c r="A48">
        <v>2021</v>
      </c>
      <c r="B48">
        <v>1</v>
      </c>
      <c r="C48">
        <v>23</v>
      </c>
      <c r="D48">
        <v>43</v>
      </c>
      <c r="E48">
        <v>22</v>
      </c>
      <c r="F48">
        <v>0</v>
      </c>
      <c r="G48">
        <v>0</v>
      </c>
      <c r="H48">
        <v>0</v>
      </c>
      <c r="S48">
        <f t="shared" si="1"/>
        <v>23</v>
      </c>
      <c r="T48">
        <f t="shared" si="0"/>
        <v>32.5</v>
      </c>
      <c r="U48" s="31">
        <f t="shared" si="1"/>
        <v>23</v>
      </c>
      <c r="V48">
        <f t="shared" si="14"/>
        <v>35.357142857142854</v>
      </c>
      <c r="W48" s="31">
        <f t="shared" ref="W48" si="24">W47+1</f>
        <v>23</v>
      </c>
      <c r="X48">
        <f t="shared" si="23"/>
        <v>36.38095238095238</v>
      </c>
    </row>
    <row r="49" spans="1:24" x14ac:dyDescent="0.45">
      <c r="A49">
        <v>2021</v>
      </c>
      <c r="B49">
        <v>1</v>
      </c>
      <c r="C49">
        <v>24</v>
      </c>
      <c r="D49">
        <v>46</v>
      </c>
      <c r="E49">
        <v>24</v>
      </c>
      <c r="F49">
        <v>0.12</v>
      </c>
      <c r="G49">
        <v>0</v>
      </c>
      <c r="H49">
        <v>0</v>
      </c>
      <c r="S49">
        <f t="shared" si="1"/>
        <v>24</v>
      </c>
      <c r="T49">
        <f t="shared" si="0"/>
        <v>35</v>
      </c>
      <c r="U49" s="31">
        <f t="shared" si="1"/>
        <v>24</v>
      </c>
      <c r="V49">
        <f t="shared" si="14"/>
        <v>35.357142857142854</v>
      </c>
      <c r="W49" s="31">
        <f t="shared" ref="W49" si="25">W48+1</f>
        <v>24</v>
      </c>
      <c r="X49">
        <f t="shared" si="23"/>
        <v>35.976190476190474</v>
      </c>
    </row>
    <row r="50" spans="1:24" x14ac:dyDescent="0.45">
      <c r="A50">
        <v>2021</v>
      </c>
      <c r="B50">
        <v>1</v>
      </c>
      <c r="C50">
        <v>25</v>
      </c>
      <c r="D50">
        <v>51</v>
      </c>
      <c r="E50">
        <v>37</v>
      </c>
      <c r="F50">
        <v>0.92</v>
      </c>
      <c r="G50">
        <v>0</v>
      </c>
      <c r="H50">
        <v>0</v>
      </c>
      <c r="S50">
        <f t="shared" si="1"/>
        <v>25</v>
      </c>
      <c r="T50">
        <f t="shared" si="0"/>
        <v>44</v>
      </c>
      <c r="U50" s="31">
        <f t="shared" si="1"/>
        <v>25</v>
      </c>
      <c r="V50">
        <f t="shared" si="14"/>
        <v>36.25</v>
      </c>
      <c r="W50" s="31">
        <f t="shared" ref="W50" si="26">W49+1</f>
        <v>25</v>
      </c>
      <c r="X50">
        <f t="shared" si="23"/>
        <v>36.142857142857146</v>
      </c>
    </row>
    <row r="51" spans="1:24" x14ac:dyDescent="0.45">
      <c r="A51">
        <v>2021</v>
      </c>
      <c r="B51">
        <v>1</v>
      </c>
      <c r="C51">
        <v>26</v>
      </c>
      <c r="D51">
        <v>65</v>
      </c>
      <c r="E51">
        <v>39</v>
      </c>
      <c r="F51">
        <v>0.69</v>
      </c>
      <c r="G51">
        <v>0</v>
      </c>
      <c r="H51">
        <v>0</v>
      </c>
      <c r="S51">
        <f t="shared" si="1"/>
        <v>26</v>
      </c>
      <c r="T51">
        <f t="shared" si="0"/>
        <v>52</v>
      </c>
      <c r="U51" s="31">
        <f t="shared" si="1"/>
        <v>26</v>
      </c>
      <c r="V51">
        <f t="shared" si="14"/>
        <v>37.428571428571431</v>
      </c>
      <c r="W51" s="31">
        <f t="shared" ref="W51" si="27">W50+1</f>
        <v>26</v>
      </c>
      <c r="X51">
        <f t="shared" si="23"/>
        <v>36.666666666666664</v>
      </c>
    </row>
    <row r="52" spans="1:24" x14ac:dyDescent="0.45">
      <c r="A52">
        <v>2021</v>
      </c>
      <c r="B52">
        <v>1</v>
      </c>
      <c r="C52">
        <v>27</v>
      </c>
      <c r="D52">
        <v>60</v>
      </c>
      <c r="E52">
        <v>35</v>
      </c>
      <c r="F52">
        <v>0.12</v>
      </c>
      <c r="G52" t="s">
        <v>119</v>
      </c>
      <c r="H52">
        <v>0</v>
      </c>
      <c r="S52">
        <f t="shared" si="1"/>
        <v>27</v>
      </c>
      <c r="T52">
        <f t="shared" si="0"/>
        <v>47.5</v>
      </c>
      <c r="U52" s="31">
        <f t="shared" si="1"/>
        <v>27</v>
      </c>
      <c r="V52">
        <f t="shared" si="14"/>
        <v>38.25</v>
      </c>
      <c r="W52" s="31">
        <f t="shared" ref="W52" si="28">W51+1</f>
        <v>27</v>
      </c>
      <c r="X52">
        <f t="shared" si="23"/>
        <v>37.214285714285715</v>
      </c>
    </row>
    <row r="53" spans="1:24" x14ac:dyDescent="0.45">
      <c r="A53">
        <v>2021</v>
      </c>
      <c r="B53">
        <v>1</v>
      </c>
      <c r="C53">
        <v>28</v>
      </c>
      <c r="D53">
        <v>35</v>
      </c>
      <c r="E53">
        <v>21</v>
      </c>
      <c r="F53" t="s">
        <v>118</v>
      </c>
      <c r="G53">
        <v>0</v>
      </c>
      <c r="S53">
        <f t="shared" si="1"/>
        <v>28</v>
      </c>
      <c r="T53">
        <f t="shared" si="0"/>
        <v>28</v>
      </c>
      <c r="U53" s="31">
        <f t="shared" si="1"/>
        <v>28</v>
      </c>
      <c r="V53">
        <f t="shared" si="14"/>
        <v>37.678571428571431</v>
      </c>
      <c r="W53" s="31">
        <f t="shared" ref="W53" si="29">W52+1</f>
        <v>28</v>
      </c>
      <c r="X53">
        <f t="shared" si="23"/>
        <v>36.714285714285715</v>
      </c>
    </row>
    <row r="54" spans="1:24" x14ac:dyDescent="0.45">
      <c r="A54">
        <v>2021</v>
      </c>
      <c r="B54">
        <v>1</v>
      </c>
      <c r="C54">
        <v>29</v>
      </c>
      <c r="D54">
        <v>38</v>
      </c>
      <c r="E54">
        <v>18</v>
      </c>
      <c r="F54">
        <v>0</v>
      </c>
      <c r="G54">
        <v>0</v>
      </c>
      <c r="H54">
        <v>0</v>
      </c>
      <c r="S54">
        <f t="shared" si="1"/>
        <v>29</v>
      </c>
      <c r="T54">
        <f t="shared" si="0"/>
        <v>28</v>
      </c>
      <c r="U54" s="31">
        <f t="shared" si="1"/>
        <v>29</v>
      </c>
      <c r="V54">
        <f t="shared" si="14"/>
        <v>37.107142857142854</v>
      </c>
      <c r="W54" s="31">
        <f t="shared" ref="W54" si="30">W53+1</f>
        <v>29</v>
      </c>
      <c r="X54">
        <f t="shared" si="23"/>
        <v>36.285714285714285</v>
      </c>
    </row>
    <row r="55" spans="1:24" x14ac:dyDescent="0.45">
      <c r="A55">
        <v>2021</v>
      </c>
      <c r="B55">
        <v>1</v>
      </c>
      <c r="C55">
        <v>30</v>
      </c>
      <c r="D55">
        <v>45</v>
      </c>
      <c r="E55">
        <v>20</v>
      </c>
      <c r="F55">
        <v>0.15</v>
      </c>
      <c r="G55">
        <v>0</v>
      </c>
      <c r="H55">
        <v>0</v>
      </c>
      <c r="S55">
        <f t="shared" si="1"/>
        <v>30</v>
      </c>
      <c r="T55">
        <f t="shared" si="0"/>
        <v>32.5</v>
      </c>
      <c r="U55" s="31">
        <f t="shared" si="1"/>
        <v>30</v>
      </c>
      <c r="V55">
        <f t="shared" si="14"/>
        <v>37.107142857142854</v>
      </c>
      <c r="W55" s="31">
        <f t="shared" ref="W55" si="31">W54+1</f>
        <v>30</v>
      </c>
      <c r="X55">
        <f t="shared" si="23"/>
        <v>36.285714285714285</v>
      </c>
    </row>
    <row r="56" spans="1:24" x14ac:dyDescent="0.45">
      <c r="A56">
        <v>2021</v>
      </c>
      <c r="B56">
        <v>1</v>
      </c>
      <c r="C56">
        <v>31</v>
      </c>
      <c r="D56">
        <v>51</v>
      </c>
      <c r="E56">
        <v>36</v>
      </c>
      <c r="F56">
        <v>0.2</v>
      </c>
      <c r="G56">
        <v>0</v>
      </c>
      <c r="H56">
        <v>0</v>
      </c>
      <c r="S56">
        <f t="shared" si="1"/>
        <v>31</v>
      </c>
      <c r="T56">
        <f t="shared" si="0"/>
        <v>43.5</v>
      </c>
      <c r="U56" s="31">
        <f t="shared" si="1"/>
        <v>31</v>
      </c>
      <c r="V56">
        <f t="shared" si="14"/>
        <v>37.571428571428569</v>
      </c>
      <c r="W56" s="31">
        <f t="shared" ref="W56" si="32">W55+1</f>
        <v>31</v>
      </c>
      <c r="X56">
        <f t="shared" si="23"/>
        <v>36.69047619047619</v>
      </c>
    </row>
    <row r="57" spans="1:24" x14ac:dyDescent="0.45">
      <c r="A57">
        <v>2021</v>
      </c>
      <c r="B57">
        <v>2</v>
      </c>
      <c r="C57">
        <v>1</v>
      </c>
      <c r="D57">
        <v>43</v>
      </c>
      <c r="E57">
        <v>29</v>
      </c>
      <c r="F57">
        <v>0.08</v>
      </c>
      <c r="G57">
        <v>1.2</v>
      </c>
      <c r="H57" t="s">
        <v>120</v>
      </c>
      <c r="S57">
        <f t="shared" si="1"/>
        <v>32</v>
      </c>
      <c r="T57">
        <f t="shared" si="0"/>
        <v>36</v>
      </c>
      <c r="U57" s="31">
        <f t="shared" si="1"/>
        <v>32</v>
      </c>
      <c r="V57">
        <f t="shared" si="14"/>
        <v>37.857142857142854</v>
      </c>
      <c r="W57" s="31">
        <f t="shared" ref="W57" si="33">W56+1</f>
        <v>32</v>
      </c>
      <c r="X57">
        <f t="shared" si="23"/>
        <v>36.904761904761905</v>
      </c>
    </row>
    <row r="58" spans="1:24" x14ac:dyDescent="0.45">
      <c r="A58">
        <v>2021</v>
      </c>
      <c r="B58">
        <v>2</v>
      </c>
      <c r="C58">
        <v>2</v>
      </c>
      <c r="D58">
        <v>33</v>
      </c>
      <c r="E58">
        <v>27</v>
      </c>
      <c r="F58">
        <v>0.03</v>
      </c>
      <c r="G58">
        <v>0.4</v>
      </c>
      <c r="H58">
        <v>1.2</v>
      </c>
      <c r="S58">
        <f t="shared" si="1"/>
        <v>33</v>
      </c>
      <c r="T58">
        <f t="shared" si="0"/>
        <v>30</v>
      </c>
      <c r="U58" s="31">
        <f t="shared" si="1"/>
        <v>33</v>
      </c>
      <c r="V58">
        <f t="shared" si="14"/>
        <v>37.357142857142854</v>
      </c>
      <c r="W58" s="31">
        <f t="shared" ref="W58" si="34">W57+1</f>
        <v>33</v>
      </c>
      <c r="X58">
        <f t="shared" si="23"/>
        <v>36.642857142857146</v>
      </c>
    </row>
    <row r="59" spans="1:24" x14ac:dyDescent="0.45">
      <c r="A59">
        <v>2021</v>
      </c>
      <c r="B59">
        <v>2</v>
      </c>
      <c r="C59">
        <v>3</v>
      </c>
      <c r="D59">
        <v>40</v>
      </c>
      <c r="E59">
        <v>20</v>
      </c>
      <c r="F59">
        <v>0</v>
      </c>
      <c r="G59">
        <v>0</v>
      </c>
      <c r="H59">
        <v>0</v>
      </c>
      <c r="S59">
        <f t="shared" si="1"/>
        <v>34</v>
      </c>
      <c r="T59">
        <f t="shared" si="0"/>
        <v>30</v>
      </c>
      <c r="U59" s="31">
        <f t="shared" si="1"/>
        <v>34</v>
      </c>
      <c r="V59">
        <f t="shared" si="14"/>
        <v>36.821428571428569</v>
      </c>
      <c r="W59" s="31">
        <f t="shared" ref="W59" si="35">W58+1</f>
        <v>34</v>
      </c>
      <c r="X59">
        <f t="shared" si="23"/>
        <v>36.357142857142854</v>
      </c>
    </row>
    <row r="60" spans="1:24" x14ac:dyDescent="0.45">
      <c r="A60">
        <v>2021</v>
      </c>
      <c r="B60">
        <v>2</v>
      </c>
      <c r="C60">
        <v>4</v>
      </c>
      <c r="D60">
        <v>47</v>
      </c>
      <c r="E60">
        <v>19</v>
      </c>
      <c r="F60">
        <v>0.04</v>
      </c>
      <c r="G60">
        <v>0</v>
      </c>
      <c r="H60">
        <v>0</v>
      </c>
      <c r="S60">
        <f t="shared" si="1"/>
        <v>35</v>
      </c>
      <c r="T60">
        <f t="shared" si="0"/>
        <v>33</v>
      </c>
      <c r="U60" s="31">
        <f t="shared" si="1"/>
        <v>35</v>
      </c>
      <c r="V60">
        <f t="shared" si="14"/>
        <v>36.607142857142854</v>
      </c>
      <c r="W60" s="31">
        <f t="shared" ref="W60" si="36">W59+1</f>
        <v>35</v>
      </c>
      <c r="X60">
        <f t="shared" si="23"/>
        <v>36.214285714285715</v>
      </c>
    </row>
    <row r="61" spans="1:24" x14ac:dyDescent="0.45">
      <c r="A61">
        <v>2021</v>
      </c>
      <c r="B61">
        <v>2</v>
      </c>
      <c r="C61">
        <v>5</v>
      </c>
      <c r="D61">
        <v>46</v>
      </c>
      <c r="E61">
        <v>28</v>
      </c>
      <c r="F61">
        <v>0.2</v>
      </c>
      <c r="G61">
        <v>0</v>
      </c>
      <c r="H61">
        <v>0</v>
      </c>
      <c r="S61">
        <f t="shared" si="1"/>
        <v>36</v>
      </c>
      <c r="T61">
        <f t="shared" si="0"/>
        <v>37</v>
      </c>
      <c r="U61" s="31">
        <f t="shared" si="1"/>
        <v>36</v>
      </c>
      <c r="V61">
        <f t="shared" si="14"/>
        <v>36.357142857142854</v>
      </c>
      <c r="W61" s="31">
        <f t="shared" ref="W61" si="37">W60+1</f>
        <v>36</v>
      </c>
      <c r="X61">
        <f t="shared" si="23"/>
        <v>36.261904761904759</v>
      </c>
    </row>
    <row r="62" spans="1:24" x14ac:dyDescent="0.45">
      <c r="A62">
        <v>2021</v>
      </c>
      <c r="B62">
        <v>2</v>
      </c>
      <c r="C62">
        <v>6</v>
      </c>
      <c r="D62">
        <v>46</v>
      </c>
      <c r="E62">
        <v>22</v>
      </c>
      <c r="F62" t="s">
        <v>116</v>
      </c>
      <c r="G62" t="s">
        <v>117</v>
      </c>
      <c r="H62">
        <v>0</v>
      </c>
      <c r="S62">
        <f t="shared" si="1"/>
        <v>37</v>
      </c>
      <c r="T62">
        <f t="shared" si="0"/>
        <v>34</v>
      </c>
      <c r="U62" s="31">
        <f t="shared" si="1"/>
        <v>37</v>
      </c>
      <c r="V62">
        <f t="shared" si="14"/>
        <v>36.464285714285715</v>
      </c>
      <c r="W62" s="31">
        <f t="shared" ref="W62" si="38">W61+1</f>
        <v>37</v>
      </c>
      <c r="X62">
        <f t="shared" si="23"/>
        <v>36.333333333333336</v>
      </c>
    </row>
    <row r="63" spans="1:24" x14ac:dyDescent="0.45">
      <c r="A63">
        <v>2021</v>
      </c>
      <c r="B63">
        <v>2</v>
      </c>
      <c r="C63">
        <v>7</v>
      </c>
      <c r="D63">
        <v>43</v>
      </c>
      <c r="E63">
        <v>25</v>
      </c>
      <c r="F63">
        <v>0.24</v>
      </c>
      <c r="G63">
        <v>1.5</v>
      </c>
      <c r="H63">
        <v>2</v>
      </c>
      <c r="S63">
        <f t="shared" si="1"/>
        <v>38</v>
      </c>
      <c r="T63">
        <f t="shared" si="0"/>
        <v>34</v>
      </c>
      <c r="U63" s="31">
        <f t="shared" si="1"/>
        <v>38</v>
      </c>
      <c r="V63">
        <f t="shared" si="14"/>
        <v>36.392857142857146</v>
      </c>
      <c r="W63" s="31">
        <f t="shared" ref="W63" si="39">W62+1</f>
        <v>38</v>
      </c>
      <c r="X63">
        <f t="shared" si="23"/>
        <v>36.19047619047619</v>
      </c>
    </row>
    <row r="64" spans="1:24" x14ac:dyDescent="0.45">
      <c r="A64">
        <v>2021</v>
      </c>
      <c r="B64">
        <v>2</v>
      </c>
      <c r="C64">
        <v>8</v>
      </c>
      <c r="D64">
        <v>57</v>
      </c>
      <c r="E64">
        <v>21</v>
      </c>
      <c r="F64">
        <v>0</v>
      </c>
      <c r="G64">
        <v>0</v>
      </c>
      <c r="H64">
        <v>0</v>
      </c>
      <c r="S64">
        <f t="shared" si="1"/>
        <v>39</v>
      </c>
      <c r="T64">
        <f t="shared" si="0"/>
        <v>39</v>
      </c>
      <c r="U64" s="31">
        <f t="shared" si="1"/>
        <v>39</v>
      </c>
      <c r="V64">
        <f t="shared" si="14"/>
        <v>36.035714285714285</v>
      </c>
      <c r="W64" s="31">
        <f t="shared" ref="W64" si="40">W63+1</f>
        <v>39</v>
      </c>
      <c r="X64">
        <f t="shared" si="23"/>
        <v>36.523809523809526</v>
      </c>
    </row>
    <row r="65" spans="1:24" x14ac:dyDescent="0.45">
      <c r="A65">
        <v>2021</v>
      </c>
      <c r="B65">
        <v>2</v>
      </c>
      <c r="C65">
        <v>9</v>
      </c>
      <c r="D65">
        <v>55</v>
      </c>
      <c r="E65">
        <v>30</v>
      </c>
      <c r="F65">
        <v>0.01</v>
      </c>
      <c r="G65">
        <v>0</v>
      </c>
      <c r="H65">
        <v>0</v>
      </c>
      <c r="S65">
        <f t="shared" si="1"/>
        <v>40</v>
      </c>
      <c r="T65">
        <f t="shared" si="0"/>
        <v>42.5</v>
      </c>
      <c r="U65" s="31">
        <f t="shared" si="1"/>
        <v>40</v>
      </c>
      <c r="V65">
        <f t="shared" si="14"/>
        <v>35.357142857142854</v>
      </c>
      <c r="W65" s="31">
        <f t="shared" ref="W65" si="41">W64+1</f>
        <v>40</v>
      </c>
      <c r="X65">
        <f t="shared" si="23"/>
        <v>36.785714285714285</v>
      </c>
    </row>
    <row r="66" spans="1:24" x14ac:dyDescent="0.45">
      <c r="A66">
        <v>2021</v>
      </c>
      <c r="B66">
        <v>2</v>
      </c>
      <c r="C66">
        <v>10</v>
      </c>
      <c r="D66">
        <v>66</v>
      </c>
      <c r="E66">
        <v>34</v>
      </c>
      <c r="F66">
        <v>0</v>
      </c>
      <c r="G66">
        <v>0</v>
      </c>
      <c r="H66">
        <v>0</v>
      </c>
      <c r="S66">
        <f t="shared" si="1"/>
        <v>41</v>
      </c>
      <c r="T66">
        <f t="shared" si="0"/>
        <v>50</v>
      </c>
      <c r="U66" s="31">
        <f t="shared" si="1"/>
        <v>41</v>
      </c>
      <c r="V66">
        <f t="shared" si="14"/>
        <v>35.535714285714285</v>
      </c>
      <c r="W66" s="31">
        <f t="shared" ref="W66" si="42">W65+1</f>
        <v>41</v>
      </c>
      <c r="X66">
        <f t="shared" si="23"/>
        <v>37.38095238095238</v>
      </c>
    </row>
    <row r="67" spans="1:24" x14ac:dyDescent="0.45">
      <c r="A67">
        <v>2021</v>
      </c>
      <c r="B67">
        <v>2</v>
      </c>
      <c r="C67">
        <v>11</v>
      </c>
      <c r="D67">
        <v>48</v>
      </c>
      <c r="E67">
        <v>41</v>
      </c>
      <c r="F67">
        <v>0.78</v>
      </c>
      <c r="G67">
        <v>0</v>
      </c>
      <c r="H67">
        <v>0</v>
      </c>
      <c r="S67">
        <f t="shared" si="1"/>
        <v>42</v>
      </c>
      <c r="T67">
        <f t="shared" si="0"/>
        <v>44.5</v>
      </c>
      <c r="U67" s="31">
        <f t="shared" si="1"/>
        <v>42</v>
      </c>
      <c r="V67">
        <f t="shared" si="14"/>
        <v>36.714285714285715</v>
      </c>
      <c r="W67" s="31">
        <f t="shared" ref="W67" si="43">W66+1</f>
        <v>42</v>
      </c>
      <c r="X67">
        <f t="shared" si="23"/>
        <v>37.785714285714285</v>
      </c>
    </row>
    <row r="68" spans="1:24" x14ac:dyDescent="0.45">
      <c r="A68">
        <v>2021</v>
      </c>
      <c r="B68">
        <v>2</v>
      </c>
      <c r="C68">
        <v>12</v>
      </c>
      <c r="D68">
        <v>44</v>
      </c>
      <c r="E68">
        <v>38</v>
      </c>
      <c r="F68">
        <v>0.27</v>
      </c>
      <c r="G68">
        <v>0</v>
      </c>
      <c r="H68">
        <v>0</v>
      </c>
      <c r="S68">
        <f t="shared" si="1"/>
        <v>43</v>
      </c>
      <c r="T68">
        <f t="shared" si="0"/>
        <v>41</v>
      </c>
      <c r="U68" s="31">
        <f t="shared" si="1"/>
        <v>43</v>
      </c>
      <c r="V68">
        <f t="shared" si="14"/>
        <v>37.642857142857146</v>
      </c>
      <c r="W68" s="31">
        <f t="shared" ref="W68" si="44">W67+1</f>
        <v>43</v>
      </c>
      <c r="X68">
        <f t="shared" si="23"/>
        <v>37.80952380952381</v>
      </c>
    </row>
    <row r="69" spans="1:24" x14ac:dyDescent="0.45">
      <c r="A69">
        <v>2021</v>
      </c>
      <c r="B69">
        <v>2</v>
      </c>
      <c r="C69">
        <v>13</v>
      </c>
      <c r="D69">
        <v>46</v>
      </c>
      <c r="E69">
        <v>39</v>
      </c>
      <c r="F69">
        <v>0.61</v>
      </c>
      <c r="G69">
        <v>0</v>
      </c>
      <c r="H69">
        <v>0</v>
      </c>
      <c r="S69">
        <f t="shared" si="1"/>
        <v>44</v>
      </c>
      <c r="T69">
        <f t="shared" si="0"/>
        <v>42.5</v>
      </c>
      <c r="U69" s="31">
        <f t="shared" si="1"/>
        <v>44</v>
      </c>
      <c r="V69">
        <f t="shared" si="14"/>
        <v>38.357142857142854</v>
      </c>
      <c r="W69" s="31">
        <f t="shared" ref="W69" si="45">W68+1</f>
        <v>44</v>
      </c>
      <c r="X69">
        <f t="shared" si="23"/>
        <v>38.285714285714285</v>
      </c>
    </row>
    <row r="70" spans="1:24" x14ac:dyDescent="0.45">
      <c r="A70">
        <v>2021</v>
      </c>
      <c r="B70">
        <v>2</v>
      </c>
      <c r="C70">
        <v>14</v>
      </c>
      <c r="D70">
        <v>45</v>
      </c>
      <c r="E70">
        <v>36</v>
      </c>
      <c r="F70">
        <v>0</v>
      </c>
      <c r="G70">
        <v>0</v>
      </c>
      <c r="H70">
        <v>0</v>
      </c>
      <c r="S70">
        <f t="shared" si="1"/>
        <v>45</v>
      </c>
      <c r="T70">
        <f t="shared" si="0"/>
        <v>40.5</v>
      </c>
      <c r="U70" s="31">
        <f t="shared" si="1"/>
        <v>45</v>
      </c>
      <c r="V70">
        <f t="shared" si="14"/>
        <v>38.142857142857146</v>
      </c>
      <c r="W70" s="31">
        <f t="shared" ref="W70" si="46">W69+1</f>
        <v>45</v>
      </c>
      <c r="X70">
        <f t="shared" si="23"/>
        <v>38.547619047619051</v>
      </c>
    </row>
    <row r="71" spans="1:24" x14ac:dyDescent="0.45">
      <c r="A71">
        <v>2021</v>
      </c>
      <c r="B71">
        <v>2</v>
      </c>
      <c r="C71">
        <v>15</v>
      </c>
      <c r="D71">
        <v>57</v>
      </c>
      <c r="E71">
        <v>34</v>
      </c>
      <c r="F71">
        <v>0.16</v>
      </c>
      <c r="G71">
        <v>0</v>
      </c>
      <c r="H71">
        <v>0</v>
      </c>
      <c r="S71">
        <f t="shared" si="1"/>
        <v>46</v>
      </c>
      <c r="T71">
        <f t="shared" si="0"/>
        <v>45.5</v>
      </c>
      <c r="U71" s="31">
        <f t="shared" si="1"/>
        <v>46</v>
      </c>
      <c r="V71">
        <f t="shared" si="14"/>
        <v>38.821428571428569</v>
      </c>
      <c r="W71" s="31">
        <f t="shared" ref="W71" si="47">W70+1</f>
        <v>46</v>
      </c>
      <c r="X71">
        <f t="shared" si="23"/>
        <v>38.61904761904762</v>
      </c>
    </row>
    <row r="72" spans="1:24" x14ac:dyDescent="0.45">
      <c r="A72">
        <v>2021</v>
      </c>
      <c r="B72">
        <v>2</v>
      </c>
      <c r="C72">
        <v>16</v>
      </c>
      <c r="D72">
        <v>48</v>
      </c>
      <c r="E72">
        <v>21</v>
      </c>
      <c r="F72">
        <v>0.01</v>
      </c>
      <c r="G72" t="s">
        <v>119</v>
      </c>
      <c r="H72">
        <v>0</v>
      </c>
      <c r="S72">
        <f t="shared" si="1"/>
        <v>47</v>
      </c>
      <c r="T72">
        <f t="shared" si="0"/>
        <v>34.5</v>
      </c>
      <c r="U72" s="31">
        <f t="shared" si="1"/>
        <v>47</v>
      </c>
      <c r="V72">
        <f t="shared" si="14"/>
        <v>39.142857142857146</v>
      </c>
      <c r="W72" s="31">
        <f t="shared" ref="W72" si="48">W71+1</f>
        <v>47</v>
      </c>
      <c r="X72">
        <f t="shared" si="23"/>
        <v>37.785714285714285</v>
      </c>
    </row>
    <row r="73" spans="1:24" x14ac:dyDescent="0.45">
      <c r="A73">
        <v>2021</v>
      </c>
      <c r="B73">
        <v>2</v>
      </c>
      <c r="C73">
        <v>17</v>
      </c>
      <c r="D73">
        <v>50</v>
      </c>
      <c r="E73">
        <v>22</v>
      </c>
      <c r="F73" t="s">
        <v>116</v>
      </c>
      <c r="G73" t="s">
        <v>117</v>
      </c>
      <c r="H73">
        <v>0</v>
      </c>
      <c r="S73">
        <f t="shared" si="1"/>
        <v>48</v>
      </c>
      <c r="T73">
        <f t="shared" si="0"/>
        <v>36</v>
      </c>
      <c r="U73" s="31">
        <f t="shared" si="1"/>
        <v>48</v>
      </c>
      <c r="V73">
        <f t="shared" si="14"/>
        <v>39.571428571428569</v>
      </c>
      <c r="W73" s="31">
        <f t="shared" ref="W73" si="49">W72+1</f>
        <v>48</v>
      </c>
      <c r="X73">
        <f t="shared" si="23"/>
        <v>37.238095238095241</v>
      </c>
    </row>
    <row r="74" spans="1:24" x14ac:dyDescent="0.45">
      <c r="A74">
        <v>2021</v>
      </c>
      <c r="B74">
        <v>2</v>
      </c>
      <c r="C74">
        <v>18</v>
      </c>
      <c r="D74">
        <v>44</v>
      </c>
      <c r="E74">
        <v>33</v>
      </c>
      <c r="F74">
        <v>1.1599999999999999</v>
      </c>
      <c r="G74">
        <v>0.4</v>
      </c>
      <c r="H74" t="s">
        <v>120</v>
      </c>
      <c r="S74">
        <f t="shared" si="1"/>
        <v>49</v>
      </c>
      <c r="T74">
        <f t="shared" si="0"/>
        <v>38.5</v>
      </c>
      <c r="U74" s="31">
        <f t="shared" si="1"/>
        <v>49</v>
      </c>
      <c r="V74">
        <f t="shared" si="14"/>
        <v>39.964285714285715</v>
      </c>
      <c r="W74" s="31">
        <f t="shared" ref="W74" si="50">W73+1</f>
        <v>49</v>
      </c>
      <c r="X74">
        <f t="shared" si="23"/>
        <v>37.738095238095241</v>
      </c>
    </row>
    <row r="75" spans="1:24" x14ac:dyDescent="0.45">
      <c r="A75">
        <v>2021</v>
      </c>
      <c r="B75">
        <v>2</v>
      </c>
      <c r="C75">
        <v>19</v>
      </c>
      <c r="D75">
        <v>41</v>
      </c>
      <c r="E75">
        <v>27</v>
      </c>
      <c r="F75">
        <v>0.01</v>
      </c>
      <c r="G75" t="s">
        <v>118</v>
      </c>
      <c r="S75">
        <f t="shared" si="1"/>
        <v>50</v>
      </c>
      <c r="T75">
        <f t="shared" si="0"/>
        <v>34</v>
      </c>
      <c r="U75" s="31">
        <f t="shared" si="1"/>
        <v>50</v>
      </c>
      <c r="V75">
        <f t="shared" si="14"/>
        <v>39.75</v>
      </c>
      <c r="W75" s="31">
        <f t="shared" ref="W75" si="51">W74+1</f>
        <v>50</v>
      </c>
      <c r="X75">
        <f t="shared" si="23"/>
        <v>38.023809523809526</v>
      </c>
    </row>
    <row r="76" spans="1:24" x14ac:dyDescent="0.45">
      <c r="A76">
        <v>2021</v>
      </c>
      <c r="B76">
        <v>2</v>
      </c>
      <c r="C76">
        <v>20</v>
      </c>
      <c r="D76">
        <v>40</v>
      </c>
      <c r="E76">
        <v>20</v>
      </c>
      <c r="F76">
        <v>0</v>
      </c>
      <c r="G76">
        <v>0</v>
      </c>
      <c r="H76">
        <v>0</v>
      </c>
      <c r="S76">
        <f t="shared" si="1"/>
        <v>51</v>
      </c>
      <c r="T76">
        <f t="shared" si="0"/>
        <v>30</v>
      </c>
      <c r="U76" s="31">
        <f t="shared" si="1"/>
        <v>51</v>
      </c>
      <c r="V76">
        <f t="shared" si="14"/>
        <v>39.464285714285715</v>
      </c>
      <c r="W76" s="31">
        <f t="shared" ref="W76" si="52">W75+1</f>
        <v>51</v>
      </c>
      <c r="X76">
        <f t="shared" si="23"/>
        <v>37.904761904761905</v>
      </c>
    </row>
    <row r="77" spans="1:24" x14ac:dyDescent="0.45">
      <c r="A77">
        <v>2021</v>
      </c>
      <c r="B77">
        <v>2</v>
      </c>
      <c r="C77">
        <v>21</v>
      </c>
      <c r="D77">
        <v>54</v>
      </c>
      <c r="E77">
        <v>20</v>
      </c>
      <c r="F77">
        <v>0</v>
      </c>
      <c r="G77">
        <v>0</v>
      </c>
      <c r="H77">
        <v>0</v>
      </c>
      <c r="S77">
        <f t="shared" si="1"/>
        <v>52</v>
      </c>
      <c r="T77">
        <f t="shared" si="0"/>
        <v>37</v>
      </c>
      <c r="U77" s="31">
        <f t="shared" si="1"/>
        <v>52</v>
      </c>
      <c r="V77">
        <f t="shared" si="14"/>
        <v>39.678571428571431</v>
      </c>
      <c r="W77" s="31">
        <f t="shared" ref="W77" si="53">W76+1</f>
        <v>52</v>
      </c>
      <c r="X77">
        <f t="shared" si="23"/>
        <v>37.595238095238095</v>
      </c>
    </row>
    <row r="78" spans="1:24" x14ac:dyDescent="0.45">
      <c r="A78">
        <v>2021</v>
      </c>
      <c r="B78">
        <v>2</v>
      </c>
      <c r="C78">
        <v>22</v>
      </c>
      <c r="D78">
        <v>55</v>
      </c>
      <c r="E78">
        <v>37</v>
      </c>
      <c r="F78">
        <v>0.42</v>
      </c>
      <c r="G78">
        <v>0</v>
      </c>
      <c r="H78">
        <v>0</v>
      </c>
      <c r="S78">
        <f t="shared" si="1"/>
        <v>53</v>
      </c>
      <c r="T78">
        <f t="shared" si="0"/>
        <v>46</v>
      </c>
      <c r="U78" s="31">
        <f t="shared" si="1"/>
        <v>53</v>
      </c>
      <c r="V78">
        <f t="shared" si="14"/>
        <v>40.178571428571431</v>
      </c>
      <c r="W78" s="31">
        <f t="shared" ref="W78" si="54">W77+1</f>
        <v>53</v>
      </c>
      <c r="X78">
        <f t="shared" si="23"/>
        <v>38.071428571428569</v>
      </c>
    </row>
    <row r="79" spans="1:24" x14ac:dyDescent="0.45">
      <c r="A79">
        <v>2021</v>
      </c>
      <c r="B79">
        <v>2</v>
      </c>
      <c r="C79">
        <v>23</v>
      </c>
      <c r="D79">
        <v>62</v>
      </c>
      <c r="E79">
        <v>28</v>
      </c>
      <c r="F79">
        <v>0</v>
      </c>
      <c r="G79">
        <v>0</v>
      </c>
      <c r="H79">
        <v>0</v>
      </c>
      <c r="S79">
        <f t="shared" si="1"/>
        <v>54</v>
      </c>
      <c r="T79">
        <f t="shared" si="0"/>
        <v>45</v>
      </c>
      <c r="U79" s="31">
        <f t="shared" si="1"/>
        <v>54</v>
      </c>
      <c r="V79">
        <f t="shared" si="14"/>
        <v>40.357142857142854</v>
      </c>
      <c r="W79" s="31">
        <f t="shared" ref="W79" si="55">W78+1</f>
        <v>54</v>
      </c>
      <c r="X79">
        <f t="shared" si="23"/>
        <v>38.785714285714285</v>
      </c>
    </row>
    <row r="80" spans="1:24" x14ac:dyDescent="0.45">
      <c r="A80">
        <v>2021</v>
      </c>
      <c r="B80">
        <v>2</v>
      </c>
      <c r="C80">
        <v>24</v>
      </c>
      <c r="D80">
        <v>70</v>
      </c>
      <c r="E80">
        <v>30</v>
      </c>
      <c r="F80">
        <v>0</v>
      </c>
      <c r="G80">
        <v>0</v>
      </c>
      <c r="H80">
        <v>0</v>
      </c>
      <c r="S80">
        <f t="shared" si="1"/>
        <v>55</v>
      </c>
      <c r="T80">
        <f t="shared" si="0"/>
        <v>50</v>
      </c>
      <c r="U80" s="31">
        <f t="shared" si="1"/>
        <v>55</v>
      </c>
      <c r="V80">
        <f t="shared" si="14"/>
        <v>40.357142857142854</v>
      </c>
      <c r="W80" s="31">
        <f t="shared" ref="W80" si="56">W79+1</f>
        <v>55</v>
      </c>
      <c r="X80">
        <f t="shared" si="23"/>
        <v>39.738095238095241</v>
      </c>
    </row>
    <row r="81" spans="1:24" x14ac:dyDescent="0.45">
      <c r="A81">
        <v>2021</v>
      </c>
      <c r="B81">
        <v>2</v>
      </c>
      <c r="C81">
        <v>25</v>
      </c>
      <c r="D81">
        <v>64</v>
      </c>
      <c r="E81">
        <v>42</v>
      </c>
      <c r="F81">
        <v>0</v>
      </c>
      <c r="G81">
        <v>0</v>
      </c>
      <c r="H81">
        <v>0</v>
      </c>
      <c r="S81">
        <f t="shared" si="1"/>
        <v>56</v>
      </c>
      <c r="T81">
        <f t="shared" si="0"/>
        <v>53</v>
      </c>
      <c r="U81" s="31">
        <f t="shared" si="1"/>
        <v>56</v>
      </c>
      <c r="V81">
        <f t="shared" si="14"/>
        <v>40.964285714285715</v>
      </c>
      <c r="W81" s="31">
        <f t="shared" ref="W81" si="57">W80+1</f>
        <v>56</v>
      </c>
      <c r="X81">
        <f t="shared" si="23"/>
        <v>40.69047619047619</v>
      </c>
    </row>
    <row r="82" spans="1:24" x14ac:dyDescent="0.45">
      <c r="A82">
        <v>2021</v>
      </c>
      <c r="B82">
        <v>2</v>
      </c>
      <c r="C82">
        <v>26</v>
      </c>
      <c r="D82">
        <v>52</v>
      </c>
      <c r="E82">
        <v>42</v>
      </c>
      <c r="F82">
        <v>0.44</v>
      </c>
      <c r="G82">
        <v>0</v>
      </c>
      <c r="H82">
        <v>0</v>
      </c>
      <c r="S82">
        <f t="shared" si="1"/>
        <v>57</v>
      </c>
      <c r="T82">
        <f t="shared" si="0"/>
        <v>47</v>
      </c>
      <c r="U82" s="31">
        <f t="shared" si="1"/>
        <v>57</v>
      </c>
      <c r="V82">
        <f t="shared" si="14"/>
        <v>41.392857142857146</v>
      </c>
      <c r="W82" s="31">
        <f t="shared" ref="W82" si="58">W81+1</f>
        <v>57</v>
      </c>
      <c r="X82">
        <f t="shared" si="23"/>
        <v>41.166666666666664</v>
      </c>
    </row>
    <row r="83" spans="1:24" x14ac:dyDescent="0.45">
      <c r="A83">
        <v>2021</v>
      </c>
      <c r="B83">
        <v>2</v>
      </c>
      <c r="C83">
        <v>27</v>
      </c>
      <c r="D83">
        <v>53</v>
      </c>
      <c r="E83">
        <v>42</v>
      </c>
      <c r="F83">
        <v>0.42</v>
      </c>
      <c r="G83">
        <v>0</v>
      </c>
      <c r="H83">
        <v>0</v>
      </c>
      <c r="S83">
        <f t="shared" si="1"/>
        <v>58</v>
      </c>
      <c r="T83">
        <f t="shared" si="0"/>
        <v>47.5</v>
      </c>
      <c r="U83" s="31">
        <f t="shared" si="1"/>
        <v>58</v>
      </c>
      <c r="V83">
        <f t="shared" si="14"/>
        <v>41.75</v>
      </c>
      <c r="W83" s="31">
        <f t="shared" ref="W83" si="59">W82+1</f>
        <v>58</v>
      </c>
      <c r="X83">
        <f t="shared" si="23"/>
        <v>41.80952380952381</v>
      </c>
    </row>
    <row r="84" spans="1:24" x14ac:dyDescent="0.45">
      <c r="A84">
        <v>2021</v>
      </c>
      <c r="B84">
        <v>2</v>
      </c>
      <c r="C84">
        <v>28</v>
      </c>
      <c r="D84">
        <v>76</v>
      </c>
      <c r="E84">
        <v>51</v>
      </c>
      <c r="F84">
        <v>0.01</v>
      </c>
      <c r="G84">
        <v>0</v>
      </c>
      <c r="H84">
        <v>0</v>
      </c>
      <c r="S84">
        <f t="shared" si="1"/>
        <v>59</v>
      </c>
      <c r="T84">
        <f t="shared" si="0"/>
        <v>63.5</v>
      </c>
      <c r="U84" s="31">
        <f t="shared" si="1"/>
        <v>59</v>
      </c>
      <c r="V84">
        <f t="shared" si="14"/>
        <v>43.392857142857146</v>
      </c>
      <c r="W84" s="31">
        <f t="shared" ref="W84" si="60">W83+1</f>
        <v>59</v>
      </c>
      <c r="X84">
        <f t="shared" si="23"/>
        <v>43.214285714285715</v>
      </c>
    </row>
    <row r="85" spans="1:24" x14ac:dyDescent="0.45">
      <c r="A85">
        <v>2021</v>
      </c>
      <c r="B85">
        <v>3</v>
      </c>
      <c r="C85">
        <v>1</v>
      </c>
      <c r="D85">
        <v>64</v>
      </c>
      <c r="E85">
        <v>39</v>
      </c>
      <c r="F85">
        <v>0.87</v>
      </c>
      <c r="G85">
        <v>0</v>
      </c>
      <c r="H85">
        <v>0</v>
      </c>
      <c r="S85">
        <f t="shared" si="1"/>
        <v>60</v>
      </c>
      <c r="T85">
        <f t="shared" si="0"/>
        <v>51.5</v>
      </c>
      <c r="U85" s="31">
        <f t="shared" si="1"/>
        <v>60</v>
      </c>
      <c r="V85">
        <f t="shared" si="14"/>
        <v>43.821428571428569</v>
      </c>
      <c r="W85" s="31">
        <f t="shared" ref="W85" si="61">W84+1</f>
        <v>60</v>
      </c>
      <c r="X85">
        <f t="shared" si="23"/>
        <v>43.80952380952381</v>
      </c>
    </row>
    <row r="86" spans="1:24" x14ac:dyDescent="0.45">
      <c r="A86">
        <v>2021</v>
      </c>
      <c r="B86">
        <v>3</v>
      </c>
      <c r="C86">
        <v>2</v>
      </c>
      <c r="D86">
        <v>51</v>
      </c>
      <c r="E86">
        <v>30</v>
      </c>
      <c r="F86">
        <v>0</v>
      </c>
      <c r="G86">
        <v>0</v>
      </c>
      <c r="H86">
        <v>0</v>
      </c>
      <c r="S86">
        <f t="shared" si="1"/>
        <v>61</v>
      </c>
      <c r="T86">
        <f t="shared" si="0"/>
        <v>40.5</v>
      </c>
      <c r="U86" s="31">
        <f t="shared" si="1"/>
        <v>61</v>
      </c>
      <c r="V86">
        <f t="shared" si="14"/>
        <v>44.25</v>
      </c>
      <c r="W86" s="31">
        <f t="shared" ref="W86" si="62">W85+1</f>
        <v>61</v>
      </c>
      <c r="X86">
        <f t="shared" si="23"/>
        <v>43.714285714285715</v>
      </c>
    </row>
    <row r="87" spans="1:24" x14ac:dyDescent="0.45">
      <c r="A87">
        <v>2021</v>
      </c>
      <c r="B87">
        <v>3</v>
      </c>
      <c r="C87">
        <v>3</v>
      </c>
      <c r="D87">
        <v>60</v>
      </c>
      <c r="E87">
        <v>26</v>
      </c>
      <c r="F87">
        <v>0</v>
      </c>
      <c r="G87">
        <v>0</v>
      </c>
      <c r="H87">
        <v>0</v>
      </c>
      <c r="S87">
        <f t="shared" si="1"/>
        <v>62</v>
      </c>
      <c r="T87">
        <f t="shared" si="0"/>
        <v>43</v>
      </c>
      <c r="U87" s="31">
        <f t="shared" si="1"/>
        <v>62</v>
      </c>
      <c r="V87">
        <f t="shared" si="14"/>
        <v>44.75</v>
      </c>
      <c r="W87" s="31">
        <f t="shared" ref="W87" si="63">W86+1</f>
        <v>62</v>
      </c>
      <c r="X87">
        <f t="shared" si="23"/>
        <v>43.38095238095238</v>
      </c>
    </row>
    <row r="88" spans="1:24" x14ac:dyDescent="0.45">
      <c r="A88">
        <v>2021</v>
      </c>
      <c r="B88">
        <v>3</v>
      </c>
      <c r="C88">
        <v>4</v>
      </c>
      <c r="D88">
        <v>64</v>
      </c>
      <c r="E88">
        <v>29</v>
      </c>
      <c r="F88">
        <v>0</v>
      </c>
      <c r="G88">
        <v>0</v>
      </c>
      <c r="H88">
        <v>0</v>
      </c>
      <c r="S88">
        <f t="shared" si="1"/>
        <v>63</v>
      </c>
      <c r="T88">
        <f t="shared" si="0"/>
        <v>46.5</v>
      </c>
      <c r="U88" s="31">
        <f t="shared" si="1"/>
        <v>63</v>
      </c>
      <c r="V88">
        <f t="shared" si="14"/>
        <v>45.321428571428569</v>
      </c>
      <c r="W88" s="31">
        <f t="shared" ref="W88" si="64">W87+1</f>
        <v>63</v>
      </c>
      <c r="X88">
        <f t="shared" si="23"/>
        <v>43.476190476190474</v>
      </c>
    </row>
    <row r="89" spans="1:24" x14ac:dyDescent="0.45">
      <c r="A89">
        <v>2021</v>
      </c>
      <c r="B89">
        <v>3</v>
      </c>
      <c r="C89">
        <v>5</v>
      </c>
      <c r="D89">
        <v>50</v>
      </c>
      <c r="E89">
        <v>28</v>
      </c>
      <c r="F89">
        <v>0</v>
      </c>
      <c r="G89">
        <v>0</v>
      </c>
      <c r="H89">
        <v>0</v>
      </c>
      <c r="S89">
        <f t="shared" si="1"/>
        <v>64</v>
      </c>
      <c r="T89">
        <f t="shared" si="0"/>
        <v>39</v>
      </c>
      <c r="U89" s="31">
        <f t="shared" si="1"/>
        <v>64</v>
      </c>
      <c r="V89">
        <f t="shared" si="14"/>
        <v>45.678571428571431</v>
      </c>
      <c r="W89" s="31">
        <f t="shared" ref="W89" si="65">W88+1</f>
        <v>64</v>
      </c>
      <c r="X89">
        <f t="shared" si="23"/>
        <v>43.38095238095238</v>
      </c>
    </row>
    <row r="90" spans="1:24" x14ac:dyDescent="0.45">
      <c r="A90">
        <v>2021</v>
      </c>
      <c r="B90">
        <v>3</v>
      </c>
      <c r="C90">
        <v>6</v>
      </c>
      <c r="D90">
        <v>52</v>
      </c>
      <c r="E90">
        <v>28</v>
      </c>
      <c r="F90">
        <v>0</v>
      </c>
      <c r="G90">
        <v>0</v>
      </c>
      <c r="H90">
        <v>0</v>
      </c>
      <c r="S90">
        <f t="shared" si="1"/>
        <v>65</v>
      </c>
      <c r="T90">
        <f t="shared" si="0"/>
        <v>40</v>
      </c>
      <c r="U90" s="31">
        <f t="shared" si="1"/>
        <v>65</v>
      </c>
      <c r="V90">
        <f t="shared" si="14"/>
        <v>46.392857142857146</v>
      </c>
      <c r="W90" s="31">
        <f t="shared" ref="W90" si="66">W89+1</f>
        <v>65</v>
      </c>
      <c r="X90">
        <f t="shared" si="23"/>
        <v>43.261904761904759</v>
      </c>
    </row>
    <row r="91" spans="1:24" x14ac:dyDescent="0.45">
      <c r="A91">
        <v>2021</v>
      </c>
      <c r="B91">
        <v>3</v>
      </c>
      <c r="C91">
        <v>7</v>
      </c>
      <c r="D91">
        <v>54</v>
      </c>
      <c r="E91">
        <v>21</v>
      </c>
      <c r="F91">
        <v>0</v>
      </c>
      <c r="G91">
        <v>0</v>
      </c>
      <c r="H91">
        <v>0</v>
      </c>
      <c r="S91">
        <f t="shared" si="1"/>
        <v>66</v>
      </c>
      <c r="T91">
        <f t="shared" ref="T91:T154" si="67">AVERAGE(D91:E91)</f>
        <v>37.5</v>
      </c>
      <c r="U91" s="31">
        <f t="shared" si="1"/>
        <v>66</v>
      </c>
      <c r="V91">
        <f t="shared" si="14"/>
        <v>46.428571428571431</v>
      </c>
      <c r="W91" s="31">
        <f t="shared" ref="W91" si="68">W90+1</f>
        <v>66</v>
      </c>
      <c r="X91">
        <f t="shared" si="23"/>
        <v>43.11904761904762</v>
      </c>
    </row>
    <row r="92" spans="1:24" x14ac:dyDescent="0.45">
      <c r="A92">
        <v>2021</v>
      </c>
      <c r="B92">
        <v>3</v>
      </c>
      <c r="C92">
        <v>8</v>
      </c>
      <c r="D92">
        <v>62</v>
      </c>
      <c r="E92">
        <v>20</v>
      </c>
      <c r="F92">
        <v>0</v>
      </c>
      <c r="G92">
        <v>0</v>
      </c>
      <c r="H92">
        <v>0</v>
      </c>
      <c r="S92">
        <f t="shared" ref="S92:U155" si="69">S91+1</f>
        <v>67</v>
      </c>
      <c r="T92">
        <f t="shared" si="67"/>
        <v>41</v>
      </c>
      <c r="U92" s="31">
        <f t="shared" si="69"/>
        <v>67</v>
      </c>
      <c r="V92">
        <f t="shared" si="14"/>
        <v>46.071428571428569</v>
      </c>
      <c r="W92" s="31">
        <f t="shared" ref="W92" si="70">W91+1</f>
        <v>67</v>
      </c>
      <c r="X92">
        <f t="shared" si="23"/>
        <v>42.904761904761905</v>
      </c>
    </row>
    <row r="93" spans="1:24" x14ac:dyDescent="0.45">
      <c r="A93">
        <v>2021</v>
      </c>
      <c r="B93">
        <v>3</v>
      </c>
      <c r="C93">
        <v>9</v>
      </c>
      <c r="D93">
        <v>67</v>
      </c>
      <c r="E93">
        <v>25</v>
      </c>
      <c r="F93">
        <v>0</v>
      </c>
      <c r="G93">
        <v>0</v>
      </c>
      <c r="H93">
        <v>0</v>
      </c>
      <c r="S93">
        <f t="shared" si="69"/>
        <v>68</v>
      </c>
      <c r="T93">
        <f t="shared" si="67"/>
        <v>46</v>
      </c>
      <c r="U93" s="31">
        <f t="shared" si="69"/>
        <v>68</v>
      </c>
      <c r="V93">
        <f t="shared" si="14"/>
        <v>46.142857142857146</v>
      </c>
      <c r="W93" s="31">
        <f t="shared" ref="W93" si="71">W92+1</f>
        <v>68</v>
      </c>
      <c r="X93">
        <f t="shared" si="23"/>
        <v>43.452380952380949</v>
      </c>
    </row>
    <row r="94" spans="1:24" x14ac:dyDescent="0.45">
      <c r="A94">
        <v>2021</v>
      </c>
      <c r="B94">
        <v>3</v>
      </c>
      <c r="C94">
        <v>10</v>
      </c>
      <c r="D94">
        <v>73</v>
      </c>
      <c r="E94">
        <v>29</v>
      </c>
      <c r="F94">
        <v>0</v>
      </c>
      <c r="G94">
        <v>0</v>
      </c>
      <c r="H94">
        <v>0</v>
      </c>
      <c r="S94">
        <f t="shared" si="69"/>
        <v>69</v>
      </c>
      <c r="T94">
        <f t="shared" si="67"/>
        <v>51</v>
      </c>
      <c r="U94" s="31">
        <f t="shared" si="69"/>
        <v>69</v>
      </c>
      <c r="V94">
        <f t="shared" si="14"/>
        <v>46.214285714285715</v>
      </c>
      <c r="W94" s="31">
        <f t="shared" ref="W94" si="72">W93+1</f>
        <v>69</v>
      </c>
      <c r="X94">
        <f t="shared" si="23"/>
        <v>44.166666666666664</v>
      </c>
    </row>
    <row r="95" spans="1:24" x14ac:dyDescent="0.45">
      <c r="A95">
        <v>2021</v>
      </c>
      <c r="B95">
        <v>3</v>
      </c>
      <c r="C95">
        <v>11</v>
      </c>
      <c r="D95">
        <v>73</v>
      </c>
      <c r="E95">
        <v>39</v>
      </c>
      <c r="F95">
        <v>0</v>
      </c>
      <c r="G95">
        <v>0</v>
      </c>
      <c r="H95">
        <v>0</v>
      </c>
      <c r="S95">
        <f t="shared" si="69"/>
        <v>70</v>
      </c>
      <c r="T95">
        <f t="shared" si="67"/>
        <v>56</v>
      </c>
      <c r="U95" s="31">
        <f t="shared" si="69"/>
        <v>70</v>
      </c>
      <c r="V95">
        <f t="shared" si="14"/>
        <v>46.428571428571431</v>
      </c>
      <c r="W95" s="31">
        <f t="shared" ref="W95" si="73">W94+1</f>
        <v>70</v>
      </c>
      <c r="X95">
        <f t="shared" si="23"/>
        <v>45</v>
      </c>
    </row>
    <row r="96" spans="1:24" x14ac:dyDescent="0.45">
      <c r="A96">
        <v>2021</v>
      </c>
      <c r="B96">
        <v>3</v>
      </c>
      <c r="C96">
        <v>12</v>
      </c>
      <c r="D96">
        <v>65</v>
      </c>
      <c r="E96">
        <v>44</v>
      </c>
      <c r="F96">
        <v>0.13</v>
      </c>
      <c r="G96">
        <v>0</v>
      </c>
      <c r="H96">
        <v>0</v>
      </c>
      <c r="S96">
        <f t="shared" si="69"/>
        <v>71</v>
      </c>
      <c r="T96">
        <f t="shared" si="67"/>
        <v>54.5</v>
      </c>
      <c r="U96" s="31">
        <f t="shared" si="69"/>
        <v>71</v>
      </c>
      <c r="V96">
        <f t="shared" si="14"/>
        <v>46.964285714285715</v>
      </c>
      <c r="W96" s="31">
        <f t="shared" ref="W96" si="74">W95+1</f>
        <v>71</v>
      </c>
      <c r="X96">
        <f t="shared" si="23"/>
        <v>45.976190476190474</v>
      </c>
    </row>
    <row r="97" spans="1:24" x14ac:dyDescent="0.45">
      <c r="A97">
        <v>2021</v>
      </c>
      <c r="B97">
        <v>3</v>
      </c>
      <c r="C97">
        <v>13</v>
      </c>
      <c r="D97">
        <v>65</v>
      </c>
      <c r="E97">
        <v>43</v>
      </c>
      <c r="F97">
        <v>0</v>
      </c>
      <c r="G97">
        <v>0</v>
      </c>
      <c r="H97">
        <v>0</v>
      </c>
      <c r="S97">
        <f t="shared" si="69"/>
        <v>72</v>
      </c>
      <c r="T97">
        <f t="shared" si="67"/>
        <v>54</v>
      </c>
      <c r="U97" s="31">
        <f t="shared" si="69"/>
        <v>72</v>
      </c>
      <c r="V97">
        <f t="shared" si="14"/>
        <v>47.428571428571431</v>
      </c>
      <c r="W97" s="31">
        <f t="shared" ref="W97" si="75">W96+1</f>
        <v>72</v>
      </c>
      <c r="X97">
        <f t="shared" si="23"/>
        <v>47.11904761904762</v>
      </c>
    </row>
    <row r="98" spans="1:24" x14ac:dyDescent="0.45">
      <c r="A98">
        <v>2021</v>
      </c>
      <c r="B98">
        <v>3</v>
      </c>
      <c r="C98">
        <v>14</v>
      </c>
      <c r="D98">
        <v>61</v>
      </c>
      <c r="E98">
        <v>34</v>
      </c>
      <c r="F98" t="s">
        <v>116</v>
      </c>
      <c r="G98" t="s">
        <v>117</v>
      </c>
      <c r="H98">
        <v>0</v>
      </c>
      <c r="S98">
        <f t="shared" si="69"/>
        <v>73</v>
      </c>
      <c r="T98">
        <f t="shared" si="67"/>
        <v>47.5</v>
      </c>
      <c r="U98" s="31">
        <f t="shared" si="69"/>
        <v>73</v>
      </c>
      <c r="V98">
        <f t="shared" si="14"/>
        <v>46.285714285714285</v>
      </c>
      <c r="W98" s="31">
        <f t="shared" ref="W98" si="76">W97+1</f>
        <v>73</v>
      </c>
      <c r="X98">
        <f t="shared" si="23"/>
        <v>47.61904761904762</v>
      </c>
    </row>
    <row r="99" spans="1:24" x14ac:dyDescent="0.45">
      <c r="A99">
        <v>2021</v>
      </c>
      <c r="B99">
        <v>3</v>
      </c>
      <c r="C99">
        <v>15</v>
      </c>
      <c r="D99">
        <v>67</v>
      </c>
      <c r="E99">
        <v>45</v>
      </c>
      <c r="F99">
        <v>7.0000000000000007E-2</v>
      </c>
      <c r="G99">
        <v>0</v>
      </c>
      <c r="H99">
        <v>0</v>
      </c>
      <c r="S99">
        <f t="shared" si="69"/>
        <v>74</v>
      </c>
      <c r="T99">
        <f t="shared" si="67"/>
        <v>56</v>
      </c>
      <c r="U99" s="31">
        <f t="shared" si="69"/>
        <v>74</v>
      </c>
      <c r="V99">
        <f t="shared" si="14"/>
        <v>46.607142857142854</v>
      </c>
      <c r="W99" s="31">
        <f t="shared" ref="W99" si="77">W98+1</f>
        <v>74</v>
      </c>
      <c r="X99">
        <f t="shared" si="23"/>
        <v>48.095238095238095</v>
      </c>
    </row>
    <row r="100" spans="1:24" x14ac:dyDescent="0.45">
      <c r="A100">
        <v>2021</v>
      </c>
      <c r="B100">
        <v>3</v>
      </c>
      <c r="C100">
        <v>16</v>
      </c>
      <c r="D100">
        <v>66</v>
      </c>
      <c r="E100">
        <v>43</v>
      </c>
      <c r="F100">
        <v>0.01</v>
      </c>
      <c r="G100">
        <v>0</v>
      </c>
      <c r="H100">
        <v>0</v>
      </c>
      <c r="S100">
        <f t="shared" si="69"/>
        <v>75</v>
      </c>
      <c r="T100">
        <f t="shared" si="67"/>
        <v>54.5</v>
      </c>
      <c r="U100" s="31">
        <f t="shared" si="69"/>
        <v>75</v>
      </c>
      <c r="V100">
        <f t="shared" si="14"/>
        <v>47.607142857142854</v>
      </c>
      <c r="W100" s="31">
        <f t="shared" ref="W100" si="78">W99+1</f>
        <v>75</v>
      </c>
      <c r="X100">
        <f t="shared" si="23"/>
        <v>48.547619047619051</v>
      </c>
    </row>
    <row r="101" spans="1:24" x14ac:dyDescent="0.45">
      <c r="A101">
        <v>2021</v>
      </c>
      <c r="B101">
        <v>3</v>
      </c>
      <c r="C101">
        <v>17</v>
      </c>
      <c r="D101">
        <v>73</v>
      </c>
      <c r="E101">
        <v>51</v>
      </c>
      <c r="F101">
        <v>0.4</v>
      </c>
      <c r="G101">
        <v>0</v>
      </c>
      <c r="H101">
        <v>0</v>
      </c>
      <c r="S101">
        <f t="shared" si="69"/>
        <v>76</v>
      </c>
      <c r="T101">
        <f t="shared" si="67"/>
        <v>62</v>
      </c>
      <c r="U101" s="31">
        <f t="shared" si="69"/>
        <v>76</v>
      </c>
      <c r="V101">
        <f t="shared" si="14"/>
        <v>48.964285714285715</v>
      </c>
      <c r="W101" s="31">
        <f t="shared" ref="W101" si="79">W100+1</f>
        <v>76</v>
      </c>
      <c r="X101">
        <f t="shared" si="23"/>
        <v>49.11904761904762</v>
      </c>
    </row>
    <row r="102" spans="1:24" x14ac:dyDescent="0.45">
      <c r="A102">
        <v>2021</v>
      </c>
      <c r="B102">
        <v>3</v>
      </c>
      <c r="C102">
        <v>18</v>
      </c>
      <c r="D102">
        <v>72</v>
      </c>
      <c r="E102">
        <v>51</v>
      </c>
      <c r="F102">
        <v>0.89</v>
      </c>
      <c r="G102">
        <v>0</v>
      </c>
      <c r="H102">
        <v>0</v>
      </c>
      <c r="S102">
        <f t="shared" si="69"/>
        <v>77</v>
      </c>
      <c r="T102">
        <f t="shared" si="67"/>
        <v>61.5</v>
      </c>
      <c r="U102" s="31">
        <f t="shared" si="69"/>
        <v>77</v>
      </c>
      <c r="V102">
        <f t="shared" si="14"/>
        <v>50.035714285714285</v>
      </c>
      <c r="W102" s="31">
        <f t="shared" ref="W102" si="80">W101+1</f>
        <v>77</v>
      </c>
      <c r="X102">
        <f t="shared" si="23"/>
        <v>49.523809523809526</v>
      </c>
    </row>
    <row r="103" spans="1:24" x14ac:dyDescent="0.45">
      <c r="A103">
        <v>2021</v>
      </c>
      <c r="B103">
        <v>3</v>
      </c>
      <c r="C103">
        <v>19</v>
      </c>
      <c r="D103">
        <v>54</v>
      </c>
      <c r="E103">
        <v>39</v>
      </c>
      <c r="F103">
        <v>0.13</v>
      </c>
      <c r="G103">
        <v>0</v>
      </c>
      <c r="H103">
        <v>0</v>
      </c>
      <c r="S103">
        <f t="shared" si="69"/>
        <v>78</v>
      </c>
      <c r="T103">
        <f t="shared" si="67"/>
        <v>46.5</v>
      </c>
      <c r="U103" s="31">
        <f t="shared" si="69"/>
        <v>78</v>
      </c>
      <c r="V103">
        <f t="shared" si="14"/>
        <v>50.571428571428569</v>
      </c>
      <c r="W103" s="31">
        <f t="shared" ref="W103" si="81">W102+1</f>
        <v>78</v>
      </c>
      <c r="X103">
        <f t="shared" si="23"/>
        <v>49.5</v>
      </c>
    </row>
    <row r="104" spans="1:24" x14ac:dyDescent="0.45">
      <c r="A104">
        <v>2021</v>
      </c>
      <c r="B104">
        <v>3</v>
      </c>
      <c r="C104">
        <v>20</v>
      </c>
      <c r="D104">
        <v>63</v>
      </c>
      <c r="E104">
        <v>30</v>
      </c>
      <c r="F104">
        <v>0</v>
      </c>
      <c r="G104">
        <v>0</v>
      </c>
      <c r="H104">
        <v>0</v>
      </c>
      <c r="S104">
        <f t="shared" si="69"/>
        <v>79</v>
      </c>
      <c r="T104">
        <f t="shared" si="67"/>
        <v>46.5</v>
      </c>
      <c r="U104" s="31">
        <f t="shared" si="69"/>
        <v>79</v>
      </c>
      <c r="V104">
        <f t="shared" ref="V104:V167" si="82">AVERAGE(T91:T104)</f>
        <v>51.035714285714285</v>
      </c>
      <c r="W104" s="31">
        <f t="shared" ref="W104" si="83">W103+1</f>
        <v>79</v>
      </c>
      <c r="X104">
        <f t="shared" si="23"/>
        <v>49.452380952380949</v>
      </c>
    </row>
    <row r="105" spans="1:24" x14ac:dyDescent="0.45">
      <c r="A105">
        <v>2021</v>
      </c>
      <c r="B105">
        <v>3</v>
      </c>
      <c r="C105">
        <v>21</v>
      </c>
      <c r="D105">
        <v>66</v>
      </c>
      <c r="E105">
        <v>33</v>
      </c>
      <c r="F105">
        <v>0</v>
      </c>
      <c r="G105">
        <v>0</v>
      </c>
      <c r="H105">
        <v>0</v>
      </c>
      <c r="S105">
        <f t="shared" si="69"/>
        <v>80</v>
      </c>
      <c r="T105">
        <f t="shared" si="67"/>
        <v>49.5</v>
      </c>
      <c r="U105" s="31">
        <f t="shared" si="69"/>
        <v>80</v>
      </c>
      <c r="V105">
        <f t="shared" si="82"/>
        <v>51.892857142857146</v>
      </c>
      <c r="W105" s="31">
        <f t="shared" ref="W105" si="84">W104+1</f>
        <v>80</v>
      </c>
      <c r="X105">
        <f t="shared" si="23"/>
        <v>48.785714285714285</v>
      </c>
    </row>
    <row r="106" spans="1:24" x14ac:dyDescent="0.45">
      <c r="A106">
        <v>2021</v>
      </c>
      <c r="B106">
        <v>3</v>
      </c>
      <c r="C106">
        <v>22</v>
      </c>
      <c r="D106">
        <v>71</v>
      </c>
      <c r="E106">
        <v>37</v>
      </c>
      <c r="F106">
        <v>0</v>
      </c>
      <c r="G106">
        <v>0</v>
      </c>
      <c r="H106">
        <v>0</v>
      </c>
      <c r="S106">
        <f t="shared" si="69"/>
        <v>81</v>
      </c>
      <c r="T106">
        <f t="shared" si="67"/>
        <v>54</v>
      </c>
      <c r="U106" s="31">
        <f t="shared" si="69"/>
        <v>81</v>
      </c>
      <c r="V106">
        <f t="shared" si="82"/>
        <v>52.821428571428569</v>
      </c>
      <c r="W106" s="31">
        <f t="shared" ref="W106" si="85">W105+1</f>
        <v>81</v>
      </c>
      <c r="X106">
        <f t="shared" si="23"/>
        <v>48.904761904761905</v>
      </c>
    </row>
    <row r="107" spans="1:24" x14ac:dyDescent="0.45">
      <c r="A107">
        <v>2021</v>
      </c>
      <c r="B107">
        <v>3</v>
      </c>
      <c r="C107">
        <v>23</v>
      </c>
      <c r="D107">
        <v>68</v>
      </c>
      <c r="E107">
        <v>44</v>
      </c>
      <c r="F107">
        <v>0</v>
      </c>
      <c r="G107">
        <v>0</v>
      </c>
      <c r="H107">
        <v>0</v>
      </c>
      <c r="S107">
        <f t="shared" si="69"/>
        <v>82</v>
      </c>
      <c r="T107">
        <f t="shared" si="67"/>
        <v>56</v>
      </c>
      <c r="U107" s="31">
        <f t="shared" si="69"/>
        <v>82</v>
      </c>
      <c r="V107">
        <f t="shared" si="82"/>
        <v>53.535714285714285</v>
      </c>
      <c r="W107" s="31">
        <f t="shared" ref="W107" si="86">W106+1</f>
        <v>82</v>
      </c>
      <c r="X107">
        <f t="shared" si="23"/>
        <v>49.642857142857146</v>
      </c>
    </row>
    <row r="108" spans="1:24" x14ac:dyDescent="0.45">
      <c r="A108">
        <v>2021</v>
      </c>
      <c r="B108">
        <v>3</v>
      </c>
      <c r="C108">
        <v>24</v>
      </c>
      <c r="D108">
        <v>76</v>
      </c>
      <c r="E108">
        <v>56</v>
      </c>
      <c r="F108">
        <v>0</v>
      </c>
      <c r="G108">
        <v>0</v>
      </c>
      <c r="H108">
        <v>0</v>
      </c>
      <c r="S108">
        <f t="shared" si="69"/>
        <v>83</v>
      </c>
      <c r="T108">
        <f t="shared" si="67"/>
        <v>66</v>
      </c>
      <c r="U108" s="31">
        <f t="shared" si="69"/>
        <v>83</v>
      </c>
      <c r="V108">
        <f t="shared" si="82"/>
        <v>54.607142857142854</v>
      </c>
      <c r="W108" s="31">
        <f t="shared" ref="W108" si="87">W107+1</f>
        <v>83</v>
      </c>
      <c r="X108">
        <f t="shared" si="23"/>
        <v>50.738095238095241</v>
      </c>
    </row>
    <row r="109" spans="1:24" x14ac:dyDescent="0.45">
      <c r="A109">
        <v>2021</v>
      </c>
      <c r="B109">
        <v>3</v>
      </c>
      <c r="C109">
        <v>25</v>
      </c>
      <c r="D109">
        <v>66</v>
      </c>
      <c r="E109">
        <v>51</v>
      </c>
      <c r="F109">
        <v>1.03</v>
      </c>
      <c r="G109">
        <v>0</v>
      </c>
      <c r="H109">
        <v>0</v>
      </c>
      <c r="S109">
        <f t="shared" si="69"/>
        <v>84</v>
      </c>
      <c r="T109">
        <f t="shared" si="67"/>
        <v>58.5</v>
      </c>
      <c r="U109" s="31">
        <f t="shared" si="69"/>
        <v>84</v>
      </c>
      <c r="V109">
        <f t="shared" si="82"/>
        <v>54.785714285714285</v>
      </c>
      <c r="W109" s="31">
        <f t="shared" ref="W109" si="88">W108+1</f>
        <v>84</v>
      </c>
      <c r="X109">
        <f t="shared" si="23"/>
        <v>51.30952380952381</v>
      </c>
    </row>
    <row r="110" spans="1:24" x14ac:dyDescent="0.45">
      <c r="A110">
        <v>2021</v>
      </c>
      <c r="B110">
        <v>3</v>
      </c>
      <c r="C110">
        <v>26</v>
      </c>
      <c r="D110">
        <v>74</v>
      </c>
      <c r="E110">
        <v>47</v>
      </c>
      <c r="F110">
        <v>0.1</v>
      </c>
      <c r="G110">
        <v>0</v>
      </c>
      <c r="H110">
        <v>0</v>
      </c>
      <c r="S110">
        <f t="shared" si="69"/>
        <v>85</v>
      </c>
      <c r="T110">
        <f t="shared" si="67"/>
        <v>60.5</v>
      </c>
      <c r="U110" s="31">
        <f t="shared" si="69"/>
        <v>85</v>
      </c>
      <c r="V110">
        <f t="shared" si="82"/>
        <v>55.214285714285715</v>
      </c>
      <c r="W110" s="31">
        <f t="shared" ref="W110" si="89">W109+1</f>
        <v>85</v>
      </c>
      <c r="X110">
        <f t="shared" si="23"/>
        <v>52.333333333333336</v>
      </c>
    </row>
    <row r="111" spans="1:24" x14ac:dyDescent="0.45">
      <c r="A111">
        <v>2021</v>
      </c>
      <c r="B111">
        <v>3</v>
      </c>
      <c r="C111">
        <v>27</v>
      </c>
      <c r="D111">
        <v>61</v>
      </c>
      <c r="E111">
        <v>41</v>
      </c>
      <c r="F111">
        <v>1.23</v>
      </c>
      <c r="G111">
        <v>0</v>
      </c>
      <c r="H111">
        <v>0</v>
      </c>
      <c r="S111">
        <f t="shared" si="69"/>
        <v>86</v>
      </c>
      <c r="T111">
        <f t="shared" si="67"/>
        <v>51</v>
      </c>
      <c r="U111" s="31">
        <f t="shared" si="69"/>
        <v>86</v>
      </c>
      <c r="V111">
        <f t="shared" si="82"/>
        <v>55</v>
      </c>
      <c r="W111" s="31">
        <f t="shared" ref="W111" si="90">W110+1</f>
        <v>86</v>
      </c>
      <c r="X111">
        <f t="shared" ref="X111:X174" si="91">AVERAGE(T91:T111)</f>
        <v>52.857142857142854</v>
      </c>
    </row>
    <row r="112" spans="1:24" x14ac:dyDescent="0.45">
      <c r="A112">
        <v>2021</v>
      </c>
      <c r="B112">
        <v>3</v>
      </c>
      <c r="C112">
        <v>28</v>
      </c>
      <c r="D112">
        <v>68</v>
      </c>
      <c r="E112">
        <v>45</v>
      </c>
      <c r="F112">
        <v>1.04</v>
      </c>
      <c r="G112">
        <v>0</v>
      </c>
      <c r="H112">
        <v>0</v>
      </c>
      <c r="S112">
        <f t="shared" si="69"/>
        <v>87</v>
      </c>
      <c r="T112">
        <f t="shared" si="67"/>
        <v>56.5</v>
      </c>
      <c r="U112" s="31">
        <f t="shared" si="69"/>
        <v>87</v>
      </c>
      <c r="V112">
        <f t="shared" si="82"/>
        <v>55.642857142857146</v>
      </c>
      <c r="W112" s="31">
        <f t="shared" ref="W112" si="92">W111+1</f>
        <v>87</v>
      </c>
      <c r="X112">
        <f t="shared" si="91"/>
        <v>53.761904761904759</v>
      </c>
    </row>
    <row r="113" spans="1:24" x14ac:dyDescent="0.45">
      <c r="A113">
        <v>2021</v>
      </c>
      <c r="B113">
        <v>3</v>
      </c>
      <c r="C113">
        <v>29</v>
      </c>
      <c r="D113">
        <v>62</v>
      </c>
      <c r="E113">
        <v>32</v>
      </c>
      <c r="F113">
        <v>0</v>
      </c>
      <c r="G113">
        <v>0</v>
      </c>
      <c r="H113">
        <v>0</v>
      </c>
      <c r="S113">
        <f t="shared" si="69"/>
        <v>88</v>
      </c>
      <c r="T113">
        <f t="shared" si="67"/>
        <v>47</v>
      </c>
      <c r="U113" s="31">
        <f t="shared" si="69"/>
        <v>88</v>
      </c>
      <c r="V113">
        <f t="shared" si="82"/>
        <v>55</v>
      </c>
      <c r="W113" s="31">
        <f t="shared" ref="W113" si="93">W112+1</f>
        <v>88</v>
      </c>
      <c r="X113">
        <f t="shared" si="91"/>
        <v>54.047619047619051</v>
      </c>
    </row>
    <row r="114" spans="1:24" x14ac:dyDescent="0.45">
      <c r="A114">
        <v>2021</v>
      </c>
      <c r="B114">
        <v>3</v>
      </c>
      <c r="C114">
        <v>30</v>
      </c>
      <c r="D114">
        <v>75</v>
      </c>
      <c r="E114">
        <v>34</v>
      </c>
      <c r="F114">
        <v>0</v>
      </c>
      <c r="G114">
        <v>0</v>
      </c>
      <c r="H114">
        <v>0</v>
      </c>
      <c r="S114">
        <f t="shared" si="69"/>
        <v>89</v>
      </c>
      <c r="T114">
        <f t="shared" si="67"/>
        <v>54.5</v>
      </c>
      <c r="U114" s="31">
        <f t="shared" si="69"/>
        <v>89</v>
      </c>
      <c r="V114">
        <f t="shared" si="82"/>
        <v>55</v>
      </c>
      <c r="W114" s="31">
        <f t="shared" ref="W114" si="94">W113+1</f>
        <v>89</v>
      </c>
      <c r="X114">
        <f t="shared" si="91"/>
        <v>54.452380952380949</v>
      </c>
    </row>
    <row r="115" spans="1:24" x14ac:dyDescent="0.45">
      <c r="A115">
        <v>2021</v>
      </c>
      <c r="B115">
        <v>3</v>
      </c>
      <c r="C115">
        <v>31</v>
      </c>
      <c r="D115">
        <v>65</v>
      </c>
      <c r="E115">
        <v>40</v>
      </c>
      <c r="F115">
        <v>1.04</v>
      </c>
      <c r="G115">
        <v>0</v>
      </c>
      <c r="H115">
        <v>0</v>
      </c>
      <c r="S115">
        <f t="shared" si="69"/>
        <v>90</v>
      </c>
      <c r="T115">
        <f t="shared" si="67"/>
        <v>52.5</v>
      </c>
      <c r="U115" s="31">
        <f t="shared" si="69"/>
        <v>90</v>
      </c>
      <c r="V115">
        <f t="shared" si="82"/>
        <v>54.321428571428569</v>
      </c>
      <c r="W115" s="31">
        <f t="shared" ref="W115" si="95">W114+1</f>
        <v>90</v>
      </c>
      <c r="X115">
        <f t="shared" si="91"/>
        <v>54.523809523809526</v>
      </c>
    </row>
    <row r="116" spans="1:24" x14ac:dyDescent="0.45">
      <c r="A116">
        <v>2021</v>
      </c>
      <c r="B116">
        <v>4</v>
      </c>
      <c r="C116">
        <v>1</v>
      </c>
      <c r="D116">
        <v>43</v>
      </c>
      <c r="E116">
        <v>31</v>
      </c>
      <c r="F116" t="s">
        <v>118</v>
      </c>
      <c r="G116">
        <v>0</v>
      </c>
      <c r="S116">
        <f t="shared" si="69"/>
        <v>91</v>
      </c>
      <c r="T116">
        <f t="shared" si="67"/>
        <v>37</v>
      </c>
      <c r="U116" s="31">
        <f t="shared" si="69"/>
        <v>91</v>
      </c>
      <c r="V116">
        <f t="shared" si="82"/>
        <v>52.571428571428569</v>
      </c>
      <c r="W116" s="31">
        <f t="shared" ref="W116" si="96">W115+1</f>
        <v>91</v>
      </c>
      <c r="X116">
        <f t="shared" si="91"/>
        <v>53.61904761904762</v>
      </c>
    </row>
    <row r="117" spans="1:24" x14ac:dyDescent="0.45">
      <c r="A117">
        <v>2021</v>
      </c>
      <c r="B117">
        <v>4</v>
      </c>
      <c r="C117">
        <v>2</v>
      </c>
      <c r="D117">
        <v>48</v>
      </c>
      <c r="E117">
        <v>27</v>
      </c>
      <c r="F117">
        <v>0</v>
      </c>
      <c r="G117">
        <v>0</v>
      </c>
      <c r="H117">
        <v>0</v>
      </c>
      <c r="S117">
        <f t="shared" si="69"/>
        <v>92</v>
      </c>
      <c r="T117">
        <f t="shared" si="67"/>
        <v>37.5</v>
      </c>
      <c r="U117" s="31">
        <f t="shared" si="69"/>
        <v>92</v>
      </c>
      <c r="V117">
        <f t="shared" si="82"/>
        <v>51.928571428571431</v>
      </c>
      <c r="W117" s="31">
        <f t="shared" ref="W117" si="97">W116+1</f>
        <v>92</v>
      </c>
      <c r="X117">
        <f t="shared" si="91"/>
        <v>52.80952380952381</v>
      </c>
    </row>
    <row r="118" spans="1:24" x14ac:dyDescent="0.45">
      <c r="A118">
        <v>2021</v>
      </c>
      <c r="B118">
        <v>4</v>
      </c>
      <c r="C118">
        <v>3</v>
      </c>
      <c r="D118">
        <v>61</v>
      </c>
      <c r="E118">
        <v>23</v>
      </c>
      <c r="F118">
        <v>0</v>
      </c>
      <c r="G118">
        <v>0</v>
      </c>
      <c r="H118">
        <v>0</v>
      </c>
      <c r="S118">
        <f t="shared" si="69"/>
        <v>93</v>
      </c>
      <c r="T118">
        <f t="shared" si="67"/>
        <v>42</v>
      </c>
      <c r="U118" s="31">
        <f t="shared" si="69"/>
        <v>93</v>
      </c>
      <c r="V118">
        <f t="shared" si="82"/>
        <v>51.607142857142854</v>
      </c>
      <c r="W118" s="31">
        <f t="shared" ref="W118" si="98">W117+1</f>
        <v>93</v>
      </c>
      <c r="X118">
        <f t="shared" si="91"/>
        <v>52.238095238095241</v>
      </c>
    </row>
    <row r="119" spans="1:24" x14ac:dyDescent="0.45">
      <c r="A119">
        <v>2021</v>
      </c>
      <c r="B119">
        <v>4</v>
      </c>
      <c r="C119">
        <v>4</v>
      </c>
      <c r="D119">
        <v>69</v>
      </c>
      <c r="E119">
        <v>30</v>
      </c>
      <c r="F119">
        <v>0</v>
      </c>
      <c r="G119">
        <v>0</v>
      </c>
      <c r="H119">
        <v>0</v>
      </c>
      <c r="S119">
        <f t="shared" si="69"/>
        <v>94</v>
      </c>
      <c r="T119">
        <f t="shared" si="67"/>
        <v>49.5</v>
      </c>
      <c r="U119" s="31">
        <f t="shared" si="69"/>
        <v>94</v>
      </c>
      <c r="V119">
        <f t="shared" si="82"/>
        <v>51.607142857142854</v>
      </c>
      <c r="W119" s="31">
        <f t="shared" ref="W119" si="99">W118+1</f>
        <v>94</v>
      </c>
      <c r="X119">
        <f t="shared" si="91"/>
        <v>52.333333333333336</v>
      </c>
    </row>
    <row r="120" spans="1:24" x14ac:dyDescent="0.45">
      <c r="A120">
        <v>2021</v>
      </c>
      <c r="B120">
        <v>4</v>
      </c>
      <c r="C120">
        <v>5</v>
      </c>
      <c r="D120">
        <v>74</v>
      </c>
      <c r="E120">
        <v>35</v>
      </c>
      <c r="F120">
        <v>0</v>
      </c>
      <c r="G120">
        <v>0</v>
      </c>
      <c r="H120">
        <v>0</v>
      </c>
      <c r="S120">
        <f t="shared" si="69"/>
        <v>95</v>
      </c>
      <c r="T120">
        <f t="shared" si="67"/>
        <v>54.5</v>
      </c>
      <c r="U120" s="31">
        <f t="shared" si="69"/>
        <v>95</v>
      </c>
      <c r="V120">
        <f t="shared" si="82"/>
        <v>51.642857142857146</v>
      </c>
      <c r="W120" s="31">
        <f t="shared" ref="W120" si="100">W119+1</f>
        <v>95</v>
      </c>
      <c r="X120">
        <f t="shared" si="91"/>
        <v>52.261904761904759</v>
      </c>
    </row>
    <row r="121" spans="1:24" x14ac:dyDescent="0.45">
      <c r="A121">
        <v>2021</v>
      </c>
      <c r="B121">
        <v>4</v>
      </c>
      <c r="C121">
        <v>6</v>
      </c>
      <c r="D121">
        <v>77</v>
      </c>
      <c r="E121">
        <v>39</v>
      </c>
      <c r="F121">
        <v>0</v>
      </c>
      <c r="G121">
        <v>0</v>
      </c>
      <c r="H121">
        <v>0</v>
      </c>
      <c r="S121">
        <f t="shared" si="69"/>
        <v>96</v>
      </c>
      <c r="T121">
        <f t="shared" si="67"/>
        <v>58</v>
      </c>
      <c r="U121" s="31">
        <f t="shared" si="69"/>
        <v>96</v>
      </c>
      <c r="V121">
        <f t="shared" si="82"/>
        <v>51.785714285714285</v>
      </c>
      <c r="W121" s="31">
        <f t="shared" ref="W121" si="101">W120+1</f>
        <v>96</v>
      </c>
      <c r="X121">
        <f t="shared" si="91"/>
        <v>52.428571428571431</v>
      </c>
    </row>
    <row r="122" spans="1:24" x14ac:dyDescent="0.45">
      <c r="A122">
        <v>2021</v>
      </c>
      <c r="B122">
        <v>4</v>
      </c>
      <c r="C122">
        <v>7</v>
      </c>
      <c r="D122">
        <v>81</v>
      </c>
      <c r="E122">
        <v>43</v>
      </c>
      <c r="F122">
        <v>0</v>
      </c>
      <c r="G122">
        <v>0</v>
      </c>
      <c r="H122">
        <v>0</v>
      </c>
      <c r="S122">
        <f t="shared" si="69"/>
        <v>97</v>
      </c>
      <c r="T122">
        <f t="shared" si="67"/>
        <v>62</v>
      </c>
      <c r="U122" s="31">
        <f t="shared" si="69"/>
        <v>97</v>
      </c>
      <c r="V122">
        <f t="shared" si="82"/>
        <v>51.5</v>
      </c>
      <c r="W122" s="31">
        <f t="shared" ref="W122" si="102">W121+1</f>
        <v>97</v>
      </c>
      <c r="X122">
        <f t="shared" si="91"/>
        <v>52.428571428571431</v>
      </c>
    </row>
    <row r="123" spans="1:24" x14ac:dyDescent="0.45">
      <c r="A123">
        <v>2021</v>
      </c>
      <c r="B123">
        <v>4</v>
      </c>
      <c r="C123">
        <v>8</v>
      </c>
      <c r="D123">
        <v>77</v>
      </c>
      <c r="E123">
        <v>48</v>
      </c>
      <c r="F123">
        <v>0.03</v>
      </c>
      <c r="G123">
        <v>0</v>
      </c>
      <c r="H123">
        <v>0</v>
      </c>
      <c r="S123">
        <f t="shared" si="69"/>
        <v>98</v>
      </c>
      <c r="T123">
        <f t="shared" si="67"/>
        <v>62.5</v>
      </c>
      <c r="U123" s="31">
        <f t="shared" si="69"/>
        <v>98</v>
      </c>
      <c r="V123">
        <f t="shared" si="82"/>
        <v>51.785714285714285</v>
      </c>
      <c r="W123" s="31">
        <f t="shared" ref="W123" si="103">W122+1</f>
        <v>98</v>
      </c>
      <c r="X123">
        <f t="shared" si="91"/>
        <v>52.476190476190474</v>
      </c>
    </row>
    <row r="124" spans="1:24" x14ac:dyDescent="0.45">
      <c r="A124">
        <v>2021</v>
      </c>
      <c r="B124">
        <v>4</v>
      </c>
      <c r="C124">
        <v>9</v>
      </c>
      <c r="D124">
        <v>80</v>
      </c>
      <c r="E124">
        <v>53</v>
      </c>
      <c r="F124">
        <v>0.06</v>
      </c>
      <c r="G124">
        <v>0</v>
      </c>
      <c r="H124">
        <v>0</v>
      </c>
      <c r="S124">
        <f t="shared" si="69"/>
        <v>99</v>
      </c>
      <c r="T124">
        <f t="shared" si="67"/>
        <v>66.5</v>
      </c>
      <c r="U124" s="31">
        <f t="shared" si="69"/>
        <v>99</v>
      </c>
      <c r="V124">
        <f t="shared" si="82"/>
        <v>52.214285714285715</v>
      </c>
      <c r="W124" s="31">
        <f t="shared" ref="W124" si="104">W123+1</f>
        <v>99</v>
      </c>
      <c r="X124">
        <f t="shared" si="91"/>
        <v>53.428571428571431</v>
      </c>
    </row>
    <row r="125" spans="1:24" x14ac:dyDescent="0.45">
      <c r="A125">
        <v>2021</v>
      </c>
      <c r="B125">
        <v>4</v>
      </c>
      <c r="C125">
        <v>10</v>
      </c>
      <c r="D125">
        <v>72</v>
      </c>
      <c r="E125">
        <v>49</v>
      </c>
      <c r="F125">
        <v>0.15</v>
      </c>
      <c r="G125">
        <v>0</v>
      </c>
      <c r="H125">
        <v>0</v>
      </c>
      <c r="S125">
        <f t="shared" si="69"/>
        <v>100</v>
      </c>
      <c r="T125">
        <f t="shared" si="67"/>
        <v>60.5</v>
      </c>
      <c r="U125" s="31">
        <f t="shared" si="69"/>
        <v>100</v>
      </c>
      <c r="V125">
        <f t="shared" si="82"/>
        <v>52.892857142857146</v>
      </c>
      <c r="W125" s="31">
        <f t="shared" ref="W125" si="105">W124+1</f>
        <v>100</v>
      </c>
      <c r="X125">
        <f t="shared" si="91"/>
        <v>54.095238095238095</v>
      </c>
    </row>
    <row r="126" spans="1:24" x14ac:dyDescent="0.45">
      <c r="A126">
        <v>2021</v>
      </c>
      <c r="B126">
        <v>4</v>
      </c>
      <c r="C126">
        <v>11</v>
      </c>
      <c r="D126">
        <v>68</v>
      </c>
      <c r="E126">
        <v>51</v>
      </c>
      <c r="F126">
        <v>0.02</v>
      </c>
      <c r="G126">
        <v>0</v>
      </c>
      <c r="H126">
        <v>0</v>
      </c>
      <c r="S126">
        <f t="shared" si="69"/>
        <v>101</v>
      </c>
      <c r="T126">
        <f t="shared" si="67"/>
        <v>59.5</v>
      </c>
      <c r="U126" s="31">
        <f t="shared" si="69"/>
        <v>101</v>
      </c>
      <c r="V126">
        <f t="shared" si="82"/>
        <v>53.107142857142854</v>
      </c>
      <c r="W126" s="31">
        <f t="shared" ref="W126" si="106">W125+1</f>
        <v>101</v>
      </c>
      <c r="X126">
        <f t="shared" si="91"/>
        <v>54.571428571428569</v>
      </c>
    </row>
    <row r="127" spans="1:24" x14ac:dyDescent="0.45">
      <c r="A127">
        <v>2021</v>
      </c>
      <c r="B127">
        <v>4</v>
      </c>
      <c r="C127">
        <v>12</v>
      </c>
      <c r="D127">
        <v>76</v>
      </c>
      <c r="E127">
        <v>40</v>
      </c>
      <c r="F127">
        <v>0</v>
      </c>
      <c r="G127">
        <v>0</v>
      </c>
      <c r="H127">
        <v>0</v>
      </c>
      <c r="S127">
        <f t="shared" si="69"/>
        <v>102</v>
      </c>
      <c r="T127">
        <f t="shared" si="67"/>
        <v>58</v>
      </c>
      <c r="U127" s="31">
        <f t="shared" si="69"/>
        <v>102</v>
      </c>
      <c r="V127">
        <f t="shared" si="82"/>
        <v>53.892857142857146</v>
      </c>
      <c r="W127" s="31">
        <f t="shared" ref="W127" si="107">W126+1</f>
        <v>102</v>
      </c>
      <c r="X127">
        <f t="shared" si="91"/>
        <v>54.761904761904759</v>
      </c>
    </row>
    <row r="128" spans="1:24" x14ac:dyDescent="0.45">
      <c r="A128">
        <v>2021</v>
      </c>
      <c r="B128">
        <v>4</v>
      </c>
      <c r="C128">
        <v>13</v>
      </c>
      <c r="D128">
        <v>68</v>
      </c>
      <c r="E128">
        <v>43</v>
      </c>
      <c r="F128">
        <v>0.01</v>
      </c>
      <c r="G128">
        <v>0</v>
      </c>
      <c r="H128">
        <v>0</v>
      </c>
      <c r="S128">
        <f t="shared" si="69"/>
        <v>103</v>
      </c>
      <c r="T128">
        <f t="shared" si="67"/>
        <v>55.5</v>
      </c>
      <c r="U128" s="31">
        <f t="shared" si="69"/>
        <v>103</v>
      </c>
      <c r="V128">
        <f t="shared" si="82"/>
        <v>53.964285714285715</v>
      </c>
      <c r="W128" s="31">
        <f t="shared" ref="W128" si="108">W127+1</f>
        <v>103</v>
      </c>
      <c r="X128">
        <f t="shared" si="91"/>
        <v>54.738095238095241</v>
      </c>
    </row>
    <row r="129" spans="1:24" x14ac:dyDescent="0.45">
      <c r="A129">
        <v>2021</v>
      </c>
      <c r="B129">
        <v>4</v>
      </c>
      <c r="C129">
        <v>14</v>
      </c>
      <c r="D129">
        <v>77</v>
      </c>
      <c r="E129">
        <v>45</v>
      </c>
      <c r="F129">
        <v>0.16</v>
      </c>
      <c r="G129">
        <v>0</v>
      </c>
      <c r="H129">
        <v>0</v>
      </c>
      <c r="S129">
        <f t="shared" si="69"/>
        <v>104</v>
      </c>
      <c r="T129">
        <f t="shared" si="67"/>
        <v>61</v>
      </c>
      <c r="U129" s="31">
        <f t="shared" si="69"/>
        <v>104</v>
      </c>
      <c r="V129">
        <f t="shared" si="82"/>
        <v>54.571428571428569</v>
      </c>
      <c r="W129" s="31">
        <f t="shared" ref="W129" si="109">W128+1</f>
        <v>104</v>
      </c>
      <c r="X129">
        <f t="shared" si="91"/>
        <v>54.5</v>
      </c>
    </row>
    <row r="130" spans="1:24" x14ac:dyDescent="0.45">
      <c r="A130">
        <v>2021</v>
      </c>
      <c r="B130">
        <v>4</v>
      </c>
      <c r="C130">
        <v>15</v>
      </c>
      <c r="D130">
        <v>63</v>
      </c>
      <c r="E130">
        <v>41</v>
      </c>
      <c r="F130">
        <v>0</v>
      </c>
      <c r="G130">
        <v>0</v>
      </c>
      <c r="H130">
        <v>0</v>
      </c>
      <c r="S130">
        <f t="shared" si="69"/>
        <v>105</v>
      </c>
      <c r="T130">
        <f t="shared" si="67"/>
        <v>52</v>
      </c>
      <c r="U130" s="31">
        <f t="shared" si="69"/>
        <v>105</v>
      </c>
      <c r="V130">
        <f t="shared" si="82"/>
        <v>55.642857142857146</v>
      </c>
      <c r="W130" s="31">
        <f t="shared" ref="W130" si="110">W129+1</f>
        <v>105</v>
      </c>
      <c r="X130">
        <f t="shared" si="91"/>
        <v>54.19047619047619</v>
      </c>
    </row>
    <row r="131" spans="1:24" x14ac:dyDescent="0.45">
      <c r="A131">
        <v>2021</v>
      </c>
      <c r="B131">
        <v>4</v>
      </c>
      <c r="C131">
        <v>16</v>
      </c>
      <c r="D131">
        <v>63</v>
      </c>
      <c r="E131">
        <v>31</v>
      </c>
      <c r="F131">
        <v>0</v>
      </c>
      <c r="G131">
        <v>0</v>
      </c>
      <c r="H131">
        <v>0</v>
      </c>
      <c r="S131">
        <f t="shared" si="69"/>
        <v>106</v>
      </c>
      <c r="T131">
        <f t="shared" si="67"/>
        <v>47</v>
      </c>
      <c r="U131" s="31">
        <f t="shared" si="69"/>
        <v>106</v>
      </c>
      <c r="V131">
        <f t="shared" si="82"/>
        <v>56.321428571428569</v>
      </c>
      <c r="W131" s="31">
        <f t="shared" ref="W131" si="111">W130+1</f>
        <v>106</v>
      </c>
      <c r="X131">
        <f t="shared" si="91"/>
        <v>53.547619047619051</v>
      </c>
    </row>
    <row r="132" spans="1:24" x14ac:dyDescent="0.45">
      <c r="A132">
        <v>2021</v>
      </c>
      <c r="B132">
        <v>4</v>
      </c>
      <c r="C132">
        <v>17</v>
      </c>
      <c r="D132">
        <v>62</v>
      </c>
      <c r="E132">
        <v>38</v>
      </c>
      <c r="F132">
        <v>0</v>
      </c>
      <c r="G132">
        <v>0</v>
      </c>
      <c r="H132">
        <v>0</v>
      </c>
      <c r="S132">
        <f t="shared" si="69"/>
        <v>107</v>
      </c>
      <c r="T132">
        <f t="shared" si="67"/>
        <v>50</v>
      </c>
      <c r="U132" s="31">
        <f t="shared" si="69"/>
        <v>107</v>
      </c>
      <c r="V132">
        <f t="shared" si="82"/>
        <v>56.892857142857146</v>
      </c>
      <c r="W132" s="31">
        <f t="shared" ref="W132" si="112">W131+1</f>
        <v>107</v>
      </c>
      <c r="X132">
        <f t="shared" si="91"/>
        <v>53.5</v>
      </c>
    </row>
    <row r="133" spans="1:24" x14ac:dyDescent="0.45">
      <c r="A133">
        <v>2021</v>
      </c>
      <c r="B133">
        <v>4</v>
      </c>
      <c r="C133">
        <v>18</v>
      </c>
      <c r="D133">
        <v>67</v>
      </c>
      <c r="E133">
        <v>46</v>
      </c>
      <c r="F133" t="s">
        <v>116</v>
      </c>
      <c r="G133" t="s">
        <v>117</v>
      </c>
      <c r="H133">
        <v>0</v>
      </c>
      <c r="S133">
        <f t="shared" si="69"/>
        <v>108</v>
      </c>
      <c r="T133">
        <f t="shared" si="67"/>
        <v>56.5</v>
      </c>
      <c r="U133" s="31">
        <f t="shared" si="69"/>
        <v>108</v>
      </c>
      <c r="V133">
        <f t="shared" si="82"/>
        <v>57.392857142857146</v>
      </c>
      <c r="W133" s="31">
        <f t="shared" ref="W133" si="113">W132+1</f>
        <v>108</v>
      </c>
      <c r="X133">
        <f t="shared" si="91"/>
        <v>53.5</v>
      </c>
    </row>
    <row r="134" spans="1:24" x14ac:dyDescent="0.45">
      <c r="A134">
        <v>2021</v>
      </c>
      <c r="B134">
        <v>4</v>
      </c>
      <c r="C134">
        <v>19</v>
      </c>
      <c r="D134">
        <v>67</v>
      </c>
      <c r="E134">
        <v>43</v>
      </c>
      <c r="F134" t="s">
        <v>116</v>
      </c>
      <c r="G134" t="s">
        <v>117</v>
      </c>
      <c r="H134">
        <v>0</v>
      </c>
      <c r="S134">
        <f t="shared" si="69"/>
        <v>109</v>
      </c>
      <c r="T134">
        <f t="shared" si="67"/>
        <v>55</v>
      </c>
      <c r="U134" s="31">
        <f t="shared" si="69"/>
        <v>109</v>
      </c>
      <c r="V134">
        <f t="shared" si="82"/>
        <v>57.428571428571431</v>
      </c>
      <c r="W134" s="31">
        <f t="shared" ref="W134" si="114">W133+1</f>
        <v>109</v>
      </c>
      <c r="X134">
        <f t="shared" si="91"/>
        <v>53.88095238095238</v>
      </c>
    </row>
    <row r="135" spans="1:24" x14ac:dyDescent="0.45">
      <c r="A135">
        <v>2021</v>
      </c>
      <c r="B135">
        <v>4</v>
      </c>
      <c r="C135">
        <v>20</v>
      </c>
      <c r="D135">
        <v>76</v>
      </c>
      <c r="E135">
        <v>38</v>
      </c>
      <c r="F135">
        <v>0</v>
      </c>
      <c r="G135">
        <v>0</v>
      </c>
      <c r="H135">
        <v>0</v>
      </c>
      <c r="S135">
        <f t="shared" si="69"/>
        <v>110</v>
      </c>
      <c r="T135">
        <f t="shared" si="67"/>
        <v>57</v>
      </c>
      <c r="U135" s="31">
        <f t="shared" si="69"/>
        <v>110</v>
      </c>
      <c r="V135">
        <f t="shared" si="82"/>
        <v>57.357142857142854</v>
      </c>
      <c r="W135" s="31">
        <f t="shared" ref="W135" si="115">W134+1</f>
        <v>110</v>
      </c>
      <c r="X135">
        <f t="shared" si="91"/>
        <v>54</v>
      </c>
    </row>
    <row r="136" spans="1:24" x14ac:dyDescent="0.45">
      <c r="A136">
        <v>2021</v>
      </c>
      <c r="B136">
        <v>4</v>
      </c>
      <c r="C136">
        <v>21</v>
      </c>
      <c r="D136">
        <v>58</v>
      </c>
      <c r="E136">
        <v>29</v>
      </c>
      <c r="F136">
        <v>0.03</v>
      </c>
      <c r="G136">
        <v>0</v>
      </c>
      <c r="H136">
        <v>0</v>
      </c>
      <c r="S136">
        <f t="shared" si="69"/>
        <v>111</v>
      </c>
      <c r="T136">
        <f t="shared" si="67"/>
        <v>43.5</v>
      </c>
      <c r="U136" s="31">
        <f t="shared" si="69"/>
        <v>111</v>
      </c>
      <c r="V136">
        <f t="shared" si="82"/>
        <v>56.035714285714285</v>
      </c>
      <c r="W136" s="31">
        <f t="shared" ref="W136" si="116">W135+1</f>
        <v>111</v>
      </c>
      <c r="X136">
        <f t="shared" si="91"/>
        <v>53.571428571428569</v>
      </c>
    </row>
    <row r="137" spans="1:24" x14ac:dyDescent="0.45">
      <c r="A137">
        <v>2021</v>
      </c>
      <c r="B137">
        <v>4</v>
      </c>
      <c r="C137">
        <v>22</v>
      </c>
      <c r="D137">
        <v>55</v>
      </c>
      <c r="E137">
        <v>25</v>
      </c>
      <c r="F137">
        <v>0</v>
      </c>
      <c r="G137">
        <v>0</v>
      </c>
      <c r="H137">
        <v>0</v>
      </c>
      <c r="S137">
        <f t="shared" si="69"/>
        <v>112</v>
      </c>
      <c r="T137">
        <f t="shared" si="67"/>
        <v>40</v>
      </c>
      <c r="U137" s="31">
        <f t="shared" si="69"/>
        <v>112</v>
      </c>
      <c r="V137">
        <f t="shared" si="82"/>
        <v>54.428571428571431</v>
      </c>
      <c r="W137" s="31">
        <f t="shared" ref="W137" si="117">W136+1</f>
        <v>112</v>
      </c>
      <c r="X137">
        <f t="shared" si="91"/>
        <v>53.714285714285715</v>
      </c>
    </row>
    <row r="138" spans="1:24" x14ac:dyDescent="0.45">
      <c r="A138">
        <v>2021</v>
      </c>
      <c r="B138">
        <v>4</v>
      </c>
      <c r="C138">
        <v>23</v>
      </c>
      <c r="D138">
        <v>59</v>
      </c>
      <c r="E138">
        <v>28</v>
      </c>
      <c r="F138">
        <v>0</v>
      </c>
      <c r="G138">
        <v>0</v>
      </c>
      <c r="H138">
        <v>0</v>
      </c>
      <c r="S138">
        <f t="shared" si="69"/>
        <v>113</v>
      </c>
      <c r="T138">
        <f t="shared" si="67"/>
        <v>43.5</v>
      </c>
      <c r="U138" s="31">
        <f t="shared" si="69"/>
        <v>113</v>
      </c>
      <c r="V138">
        <f t="shared" si="82"/>
        <v>52.785714285714285</v>
      </c>
      <c r="W138" s="31">
        <f t="shared" ref="W138" si="118">W137+1</f>
        <v>113</v>
      </c>
      <c r="X138">
        <f t="shared" si="91"/>
        <v>54</v>
      </c>
    </row>
    <row r="139" spans="1:24" x14ac:dyDescent="0.45">
      <c r="A139">
        <v>2021</v>
      </c>
      <c r="B139">
        <v>4</v>
      </c>
      <c r="C139">
        <v>24</v>
      </c>
      <c r="D139">
        <v>59</v>
      </c>
      <c r="E139">
        <v>43</v>
      </c>
      <c r="F139">
        <v>0.56999999999999995</v>
      </c>
      <c r="G139">
        <v>0</v>
      </c>
      <c r="H139">
        <v>0</v>
      </c>
      <c r="S139">
        <f t="shared" si="69"/>
        <v>114</v>
      </c>
      <c r="T139">
        <f t="shared" si="67"/>
        <v>51</v>
      </c>
      <c r="U139" s="31">
        <f t="shared" si="69"/>
        <v>114</v>
      </c>
      <c r="V139">
        <f t="shared" si="82"/>
        <v>52.107142857142854</v>
      </c>
      <c r="W139" s="31">
        <f t="shared" ref="W139" si="119">W138+1</f>
        <v>114</v>
      </c>
      <c r="X139">
        <f t="shared" si="91"/>
        <v>54.428571428571431</v>
      </c>
    </row>
    <row r="140" spans="1:24" x14ac:dyDescent="0.45">
      <c r="A140">
        <v>2021</v>
      </c>
      <c r="B140">
        <v>4</v>
      </c>
      <c r="C140">
        <v>25</v>
      </c>
      <c r="D140">
        <v>66</v>
      </c>
      <c r="E140">
        <v>42</v>
      </c>
      <c r="F140">
        <v>0.01</v>
      </c>
      <c r="G140">
        <v>0</v>
      </c>
      <c r="H140">
        <v>0</v>
      </c>
      <c r="S140">
        <f t="shared" si="69"/>
        <v>115</v>
      </c>
      <c r="T140">
        <f t="shared" si="67"/>
        <v>54</v>
      </c>
      <c r="U140" s="31">
        <f t="shared" si="69"/>
        <v>115</v>
      </c>
      <c r="V140">
        <f t="shared" si="82"/>
        <v>51.714285714285715</v>
      </c>
      <c r="W140" s="31">
        <f t="shared" ref="W140" si="120">W139+1</f>
        <v>115</v>
      </c>
      <c r="X140">
        <f t="shared" si="91"/>
        <v>54.642857142857146</v>
      </c>
    </row>
    <row r="141" spans="1:24" x14ac:dyDescent="0.45">
      <c r="A141">
        <v>2021</v>
      </c>
      <c r="B141">
        <v>4</v>
      </c>
      <c r="C141">
        <v>26</v>
      </c>
      <c r="D141">
        <v>79</v>
      </c>
      <c r="E141">
        <v>36</v>
      </c>
      <c r="F141">
        <v>0</v>
      </c>
      <c r="G141">
        <v>0</v>
      </c>
      <c r="H141">
        <v>0</v>
      </c>
      <c r="S141">
        <f t="shared" si="69"/>
        <v>116</v>
      </c>
      <c r="T141">
        <f t="shared" si="67"/>
        <v>57.5</v>
      </c>
      <c r="U141" s="31">
        <f t="shared" si="69"/>
        <v>116</v>
      </c>
      <c r="V141">
        <f t="shared" si="82"/>
        <v>51.678571428571431</v>
      </c>
      <c r="W141" s="31">
        <f t="shared" ref="W141" si="121">W140+1</f>
        <v>116</v>
      </c>
      <c r="X141">
        <f t="shared" si="91"/>
        <v>54.785714285714285</v>
      </c>
    </row>
    <row r="142" spans="1:24" x14ac:dyDescent="0.45">
      <c r="A142">
        <v>2021</v>
      </c>
      <c r="B142">
        <v>4</v>
      </c>
      <c r="C142">
        <v>27</v>
      </c>
      <c r="D142">
        <v>83</v>
      </c>
      <c r="E142">
        <v>47</v>
      </c>
      <c r="F142">
        <v>0</v>
      </c>
      <c r="G142">
        <v>0</v>
      </c>
      <c r="H142">
        <v>0</v>
      </c>
      <c r="S142">
        <f t="shared" si="69"/>
        <v>117</v>
      </c>
      <c r="T142">
        <f t="shared" si="67"/>
        <v>65</v>
      </c>
      <c r="U142" s="31">
        <f t="shared" si="69"/>
        <v>117</v>
      </c>
      <c r="V142">
        <f t="shared" si="82"/>
        <v>52.357142857142854</v>
      </c>
      <c r="W142" s="31">
        <f t="shared" ref="W142" si="122">W141+1</f>
        <v>117</v>
      </c>
      <c r="X142">
        <f t="shared" si="91"/>
        <v>55.11904761904762</v>
      </c>
    </row>
    <row r="143" spans="1:24" x14ac:dyDescent="0.45">
      <c r="A143">
        <v>2021</v>
      </c>
      <c r="B143">
        <v>4</v>
      </c>
      <c r="C143">
        <v>28</v>
      </c>
      <c r="D143">
        <v>82</v>
      </c>
      <c r="E143">
        <v>57</v>
      </c>
      <c r="F143" t="s">
        <v>116</v>
      </c>
      <c r="G143" t="s">
        <v>117</v>
      </c>
      <c r="H143">
        <v>0</v>
      </c>
      <c r="S143">
        <f t="shared" si="69"/>
        <v>118</v>
      </c>
      <c r="T143">
        <f t="shared" si="67"/>
        <v>69.5</v>
      </c>
      <c r="U143" s="31">
        <f t="shared" si="69"/>
        <v>118</v>
      </c>
      <c r="V143">
        <f t="shared" si="82"/>
        <v>52.964285714285715</v>
      </c>
      <c r="W143" s="31">
        <f t="shared" ref="W143" si="123">W142+1</f>
        <v>118</v>
      </c>
      <c r="X143">
        <f t="shared" si="91"/>
        <v>55.476190476190474</v>
      </c>
    </row>
    <row r="144" spans="1:24" x14ac:dyDescent="0.45">
      <c r="A144">
        <v>2021</v>
      </c>
      <c r="B144">
        <v>4</v>
      </c>
      <c r="C144">
        <v>29</v>
      </c>
      <c r="D144">
        <v>79</v>
      </c>
      <c r="E144">
        <v>58</v>
      </c>
      <c r="F144">
        <v>0.03</v>
      </c>
      <c r="G144">
        <v>0</v>
      </c>
      <c r="H144">
        <v>0</v>
      </c>
      <c r="S144">
        <f t="shared" si="69"/>
        <v>119</v>
      </c>
      <c r="T144">
        <f t="shared" si="67"/>
        <v>68.5</v>
      </c>
      <c r="U144" s="31">
        <f t="shared" si="69"/>
        <v>119</v>
      </c>
      <c r="V144">
        <f t="shared" si="82"/>
        <v>54.142857142857146</v>
      </c>
      <c r="W144" s="31">
        <f t="shared" ref="W144" si="124">W143+1</f>
        <v>119</v>
      </c>
      <c r="X144">
        <f t="shared" si="91"/>
        <v>55.761904761904759</v>
      </c>
    </row>
    <row r="145" spans="1:24" x14ac:dyDescent="0.45">
      <c r="A145">
        <v>2021</v>
      </c>
      <c r="B145">
        <v>4</v>
      </c>
      <c r="C145">
        <v>30</v>
      </c>
      <c r="D145">
        <v>75</v>
      </c>
      <c r="E145">
        <v>51</v>
      </c>
      <c r="F145">
        <v>0.01</v>
      </c>
      <c r="G145">
        <v>0</v>
      </c>
      <c r="H145">
        <v>0</v>
      </c>
      <c r="S145">
        <f t="shared" si="69"/>
        <v>120</v>
      </c>
      <c r="T145">
        <f t="shared" si="67"/>
        <v>63</v>
      </c>
      <c r="U145" s="31">
        <f t="shared" si="69"/>
        <v>120</v>
      </c>
      <c r="V145">
        <f t="shared" si="82"/>
        <v>55.285714285714285</v>
      </c>
      <c r="W145" s="31">
        <f t="shared" ref="W145" si="125">W144+1</f>
        <v>120</v>
      </c>
      <c r="X145">
        <f t="shared" si="91"/>
        <v>55.595238095238095</v>
      </c>
    </row>
    <row r="146" spans="1:24" x14ac:dyDescent="0.45">
      <c r="A146">
        <v>2021</v>
      </c>
      <c r="B146">
        <v>5</v>
      </c>
      <c r="C146">
        <v>1</v>
      </c>
      <c r="D146">
        <v>74</v>
      </c>
      <c r="E146">
        <v>43</v>
      </c>
      <c r="F146">
        <v>0</v>
      </c>
      <c r="G146">
        <v>0</v>
      </c>
      <c r="H146">
        <v>0</v>
      </c>
      <c r="S146">
        <f t="shared" si="69"/>
        <v>121</v>
      </c>
      <c r="T146">
        <f t="shared" si="67"/>
        <v>58.5</v>
      </c>
      <c r="U146" s="31">
        <f t="shared" si="69"/>
        <v>121</v>
      </c>
      <c r="V146">
        <f t="shared" si="82"/>
        <v>55.892857142857146</v>
      </c>
      <c r="W146" s="31">
        <f t="shared" ref="W146" si="126">W145+1</f>
        <v>121</v>
      </c>
      <c r="X146">
        <f t="shared" si="91"/>
        <v>55.5</v>
      </c>
    </row>
    <row r="147" spans="1:24" x14ac:dyDescent="0.45">
      <c r="A147">
        <v>2021</v>
      </c>
      <c r="B147">
        <v>5</v>
      </c>
      <c r="C147">
        <v>2</v>
      </c>
      <c r="D147">
        <v>81</v>
      </c>
      <c r="E147">
        <v>41</v>
      </c>
      <c r="F147" t="s">
        <v>116</v>
      </c>
      <c r="G147" t="s">
        <v>117</v>
      </c>
      <c r="H147">
        <v>0</v>
      </c>
      <c r="S147">
        <f t="shared" si="69"/>
        <v>122</v>
      </c>
      <c r="T147">
        <f t="shared" si="67"/>
        <v>61</v>
      </c>
      <c r="U147" s="31">
        <f t="shared" si="69"/>
        <v>122</v>
      </c>
      <c r="V147">
        <f t="shared" si="82"/>
        <v>56.214285714285715</v>
      </c>
      <c r="W147" s="31">
        <f t="shared" ref="W147" si="127">W146+1</f>
        <v>122</v>
      </c>
      <c r="X147">
        <f t="shared" si="91"/>
        <v>55.571428571428569</v>
      </c>
    </row>
    <row r="148" spans="1:24" x14ac:dyDescent="0.45">
      <c r="A148">
        <v>2021</v>
      </c>
      <c r="B148">
        <v>5</v>
      </c>
      <c r="C148">
        <v>3</v>
      </c>
      <c r="D148">
        <v>76</v>
      </c>
      <c r="E148">
        <v>59</v>
      </c>
      <c r="F148">
        <v>0.15</v>
      </c>
      <c r="G148">
        <v>0</v>
      </c>
      <c r="H148">
        <v>0</v>
      </c>
      <c r="S148">
        <f t="shared" si="69"/>
        <v>123</v>
      </c>
      <c r="T148">
        <f t="shared" si="67"/>
        <v>67.5</v>
      </c>
      <c r="U148" s="31">
        <f t="shared" si="69"/>
        <v>123</v>
      </c>
      <c r="V148">
        <f t="shared" si="82"/>
        <v>57.107142857142854</v>
      </c>
      <c r="W148" s="31">
        <f t="shared" ref="W148" si="128">W147+1</f>
        <v>123</v>
      </c>
      <c r="X148">
        <f t="shared" si="91"/>
        <v>56.023809523809526</v>
      </c>
    </row>
    <row r="149" spans="1:24" x14ac:dyDescent="0.45">
      <c r="A149">
        <v>2021</v>
      </c>
      <c r="B149">
        <v>5</v>
      </c>
      <c r="C149">
        <v>4</v>
      </c>
      <c r="D149">
        <v>73</v>
      </c>
      <c r="E149">
        <v>63</v>
      </c>
      <c r="F149">
        <v>0.35</v>
      </c>
      <c r="G149">
        <v>0</v>
      </c>
      <c r="H149">
        <v>0</v>
      </c>
      <c r="S149">
        <f t="shared" si="69"/>
        <v>124</v>
      </c>
      <c r="T149">
        <f t="shared" si="67"/>
        <v>68</v>
      </c>
      <c r="U149" s="31">
        <f t="shared" si="69"/>
        <v>124</v>
      </c>
      <c r="V149">
        <f t="shared" si="82"/>
        <v>57.892857142857146</v>
      </c>
      <c r="W149" s="31">
        <f t="shared" ref="W149" si="129">W148+1</f>
        <v>124</v>
      </c>
      <c r="X149">
        <f t="shared" si="91"/>
        <v>56.61904761904762</v>
      </c>
    </row>
    <row r="150" spans="1:24" x14ac:dyDescent="0.45">
      <c r="A150">
        <v>2021</v>
      </c>
      <c r="B150">
        <v>5</v>
      </c>
      <c r="C150">
        <v>5</v>
      </c>
      <c r="D150">
        <v>70</v>
      </c>
      <c r="E150">
        <v>47</v>
      </c>
      <c r="F150">
        <v>0.11</v>
      </c>
      <c r="G150">
        <v>0</v>
      </c>
      <c r="H150">
        <v>0</v>
      </c>
      <c r="S150">
        <f t="shared" si="69"/>
        <v>125</v>
      </c>
      <c r="T150">
        <f t="shared" si="67"/>
        <v>58.5</v>
      </c>
      <c r="U150" s="31">
        <f t="shared" si="69"/>
        <v>125</v>
      </c>
      <c r="V150">
        <f t="shared" si="82"/>
        <v>58.964285714285715</v>
      </c>
      <c r="W150" s="31">
        <f t="shared" ref="W150" si="130">W149+1</f>
        <v>125</v>
      </c>
      <c r="X150">
        <f t="shared" si="91"/>
        <v>56.5</v>
      </c>
    </row>
    <row r="151" spans="1:24" x14ac:dyDescent="0.45">
      <c r="A151">
        <v>2021</v>
      </c>
      <c r="B151">
        <v>5</v>
      </c>
      <c r="C151">
        <v>6</v>
      </c>
      <c r="D151">
        <v>66</v>
      </c>
      <c r="E151">
        <v>41</v>
      </c>
      <c r="F151">
        <v>0</v>
      </c>
      <c r="G151">
        <v>0</v>
      </c>
      <c r="H151">
        <v>0</v>
      </c>
      <c r="S151">
        <f t="shared" si="69"/>
        <v>126</v>
      </c>
      <c r="T151">
        <f t="shared" si="67"/>
        <v>53.5</v>
      </c>
      <c r="U151" s="31">
        <f t="shared" si="69"/>
        <v>126</v>
      </c>
      <c r="V151">
        <f t="shared" si="82"/>
        <v>59.928571428571431</v>
      </c>
      <c r="W151" s="31">
        <f t="shared" ref="W151" si="131">W150+1</f>
        <v>126</v>
      </c>
      <c r="X151">
        <f t="shared" si="91"/>
        <v>56.571428571428569</v>
      </c>
    </row>
    <row r="152" spans="1:24" x14ac:dyDescent="0.45">
      <c r="A152">
        <v>2021</v>
      </c>
      <c r="B152">
        <v>5</v>
      </c>
      <c r="C152">
        <v>7</v>
      </c>
      <c r="D152">
        <v>64</v>
      </c>
      <c r="E152">
        <v>46</v>
      </c>
      <c r="F152">
        <v>0.01</v>
      </c>
      <c r="G152">
        <v>0</v>
      </c>
      <c r="H152">
        <v>0</v>
      </c>
      <c r="S152">
        <f t="shared" si="69"/>
        <v>127</v>
      </c>
      <c r="T152">
        <f t="shared" si="67"/>
        <v>55</v>
      </c>
      <c r="U152" s="31">
        <f t="shared" si="69"/>
        <v>127</v>
      </c>
      <c r="V152">
        <f t="shared" si="82"/>
        <v>60.75</v>
      </c>
      <c r="W152" s="31">
        <f t="shared" ref="W152" si="132">W151+1</f>
        <v>127</v>
      </c>
      <c r="X152">
        <f t="shared" si="91"/>
        <v>56.952380952380949</v>
      </c>
    </row>
    <row r="153" spans="1:24" x14ac:dyDescent="0.45">
      <c r="A153">
        <v>2021</v>
      </c>
      <c r="B153">
        <v>5</v>
      </c>
      <c r="C153">
        <v>8</v>
      </c>
      <c r="D153">
        <v>70</v>
      </c>
      <c r="E153">
        <v>47</v>
      </c>
      <c r="F153" t="s">
        <v>116</v>
      </c>
      <c r="G153" t="s">
        <v>117</v>
      </c>
      <c r="H153">
        <v>0</v>
      </c>
      <c r="S153">
        <f t="shared" si="69"/>
        <v>128</v>
      </c>
      <c r="T153">
        <f t="shared" si="67"/>
        <v>58.5</v>
      </c>
      <c r="U153" s="31">
        <f t="shared" si="69"/>
        <v>128</v>
      </c>
      <c r="V153">
        <f t="shared" si="82"/>
        <v>61.285714285714285</v>
      </c>
      <c r="W153" s="31">
        <f t="shared" ref="W153" si="133">W152+1</f>
        <v>128</v>
      </c>
      <c r="X153">
        <f t="shared" si="91"/>
        <v>57.357142857142854</v>
      </c>
    </row>
    <row r="154" spans="1:24" x14ac:dyDescent="0.45">
      <c r="A154">
        <v>2021</v>
      </c>
      <c r="B154">
        <v>5</v>
      </c>
      <c r="C154">
        <v>9</v>
      </c>
      <c r="D154">
        <v>80</v>
      </c>
      <c r="E154">
        <v>49</v>
      </c>
      <c r="F154">
        <v>0.27</v>
      </c>
      <c r="G154">
        <v>0</v>
      </c>
      <c r="H154">
        <v>0</v>
      </c>
      <c r="S154">
        <f t="shared" si="69"/>
        <v>129</v>
      </c>
      <c r="T154">
        <f t="shared" si="67"/>
        <v>64.5</v>
      </c>
      <c r="U154" s="31">
        <f t="shared" si="69"/>
        <v>129</v>
      </c>
      <c r="V154">
        <f t="shared" si="82"/>
        <v>62.035714285714285</v>
      </c>
      <c r="W154" s="31">
        <f t="shared" ref="W154" si="134">W153+1</f>
        <v>129</v>
      </c>
      <c r="X154">
        <f t="shared" si="91"/>
        <v>57.738095238095241</v>
      </c>
    </row>
    <row r="155" spans="1:24" x14ac:dyDescent="0.45">
      <c r="A155">
        <v>2021</v>
      </c>
      <c r="B155">
        <v>5</v>
      </c>
      <c r="C155">
        <v>10</v>
      </c>
      <c r="D155">
        <v>65</v>
      </c>
      <c r="E155">
        <v>51</v>
      </c>
      <c r="F155">
        <v>0.12</v>
      </c>
      <c r="G155">
        <v>0</v>
      </c>
      <c r="H155">
        <v>0</v>
      </c>
      <c r="S155">
        <f t="shared" si="69"/>
        <v>130</v>
      </c>
      <c r="T155">
        <f t="shared" ref="T155:T218" si="135">AVERAGE(D155:E155)</f>
        <v>58</v>
      </c>
      <c r="U155" s="31">
        <f t="shared" si="69"/>
        <v>130</v>
      </c>
      <c r="V155">
        <f t="shared" si="82"/>
        <v>62.071428571428569</v>
      </c>
      <c r="W155" s="31">
        <f t="shared" ref="W155" si="136">W154+1</f>
        <v>130</v>
      </c>
      <c r="X155">
        <f t="shared" si="91"/>
        <v>57.88095238095238</v>
      </c>
    </row>
    <row r="156" spans="1:24" x14ac:dyDescent="0.45">
      <c r="A156">
        <v>2021</v>
      </c>
      <c r="B156">
        <v>5</v>
      </c>
      <c r="C156">
        <v>11</v>
      </c>
      <c r="D156">
        <v>72</v>
      </c>
      <c r="E156">
        <v>46</v>
      </c>
      <c r="F156">
        <v>0</v>
      </c>
      <c r="G156">
        <v>0</v>
      </c>
      <c r="H156">
        <v>0</v>
      </c>
      <c r="S156">
        <f t="shared" ref="S156:U219" si="137">S155+1</f>
        <v>131</v>
      </c>
      <c r="T156">
        <f t="shared" si="135"/>
        <v>59</v>
      </c>
      <c r="U156" s="31">
        <f t="shared" si="137"/>
        <v>131</v>
      </c>
      <c r="V156">
        <f t="shared" si="82"/>
        <v>61.642857142857146</v>
      </c>
      <c r="W156" s="31">
        <f t="shared" ref="W156" si="138">W155+1</f>
        <v>131</v>
      </c>
      <c r="X156">
        <f t="shared" si="91"/>
        <v>57.976190476190474</v>
      </c>
    </row>
    <row r="157" spans="1:24" x14ac:dyDescent="0.45">
      <c r="A157">
        <v>2021</v>
      </c>
      <c r="B157">
        <v>5</v>
      </c>
      <c r="C157">
        <v>12</v>
      </c>
      <c r="D157">
        <v>60</v>
      </c>
      <c r="E157">
        <v>41</v>
      </c>
      <c r="F157">
        <v>0.13</v>
      </c>
      <c r="G157">
        <v>0</v>
      </c>
      <c r="H157">
        <v>0</v>
      </c>
      <c r="S157">
        <f t="shared" si="137"/>
        <v>132</v>
      </c>
      <c r="T157">
        <f t="shared" si="135"/>
        <v>50.5</v>
      </c>
      <c r="U157" s="31">
        <f t="shared" si="137"/>
        <v>132</v>
      </c>
      <c r="V157">
        <f t="shared" si="82"/>
        <v>60.285714285714285</v>
      </c>
      <c r="W157" s="31">
        <f t="shared" ref="W157" si="139">W156+1</f>
        <v>132</v>
      </c>
      <c r="X157">
        <f t="shared" si="91"/>
        <v>58.30952380952381</v>
      </c>
    </row>
    <row r="158" spans="1:24" x14ac:dyDescent="0.45">
      <c r="A158">
        <v>2021</v>
      </c>
      <c r="B158">
        <v>5</v>
      </c>
      <c r="C158">
        <v>13</v>
      </c>
      <c r="D158">
        <v>69</v>
      </c>
      <c r="E158">
        <v>36</v>
      </c>
      <c r="F158">
        <v>0</v>
      </c>
      <c r="G158">
        <v>0</v>
      </c>
      <c r="H158">
        <v>0</v>
      </c>
      <c r="S158">
        <f t="shared" si="137"/>
        <v>133</v>
      </c>
      <c r="T158">
        <f t="shared" si="135"/>
        <v>52.5</v>
      </c>
      <c r="U158" s="31">
        <f t="shared" si="137"/>
        <v>133</v>
      </c>
      <c r="V158">
        <f t="shared" si="82"/>
        <v>59.142857142857146</v>
      </c>
      <c r="W158" s="31">
        <f t="shared" ref="W158" si="140">W157+1</f>
        <v>133</v>
      </c>
      <c r="X158">
        <f t="shared" si="91"/>
        <v>58.904761904761905</v>
      </c>
    </row>
    <row r="159" spans="1:24" x14ac:dyDescent="0.45">
      <c r="A159">
        <v>2021</v>
      </c>
      <c r="B159">
        <v>5</v>
      </c>
      <c r="C159">
        <v>14</v>
      </c>
      <c r="D159">
        <v>69</v>
      </c>
      <c r="E159">
        <v>41</v>
      </c>
      <c r="F159" t="s">
        <v>116</v>
      </c>
      <c r="G159" t="s">
        <v>117</v>
      </c>
      <c r="H159">
        <v>0</v>
      </c>
      <c r="S159">
        <f t="shared" si="137"/>
        <v>134</v>
      </c>
      <c r="T159">
        <f t="shared" si="135"/>
        <v>55</v>
      </c>
      <c r="U159" s="31">
        <f t="shared" si="137"/>
        <v>134</v>
      </c>
      <c r="V159">
        <f t="shared" si="82"/>
        <v>58.571428571428569</v>
      </c>
      <c r="W159" s="31">
        <f t="shared" ref="W159" si="141">W158+1</f>
        <v>134</v>
      </c>
      <c r="X159">
        <f t="shared" si="91"/>
        <v>59.452380952380949</v>
      </c>
    </row>
    <row r="160" spans="1:24" x14ac:dyDescent="0.45">
      <c r="A160">
        <v>2021</v>
      </c>
      <c r="B160">
        <v>5</v>
      </c>
      <c r="C160">
        <v>15</v>
      </c>
      <c r="D160">
        <v>74</v>
      </c>
      <c r="E160">
        <v>38</v>
      </c>
      <c r="F160">
        <v>0</v>
      </c>
      <c r="G160">
        <v>0</v>
      </c>
      <c r="H160">
        <v>0</v>
      </c>
      <c r="S160">
        <f t="shared" si="137"/>
        <v>135</v>
      </c>
      <c r="T160">
        <f t="shared" si="135"/>
        <v>56</v>
      </c>
      <c r="U160" s="31">
        <f t="shared" si="137"/>
        <v>135</v>
      </c>
      <c r="V160">
        <f t="shared" si="82"/>
        <v>58.392857142857146</v>
      </c>
      <c r="W160" s="31">
        <f t="shared" ref="W160" si="142">W159+1</f>
        <v>135</v>
      </c>
      <c r="X160">
        <f t="shared" si="91"/>
        <v>59.69047619047619</v>
      </c>
    </row>
    <row r="161" spans="1:24" x14ac:dyDescent="0.45">
      <c r="A161">
        <v>2021</v>
      </c>
      <c r="B161">
        <v>5</v>
      </c>
      <c r="C161">
        <v>16</v>
      </c>
      <c r="D161">
        <v>72</v>
      </c>
      <c r="E161">
        <v>50</v>
      </c>
      <c r="F161">
        <v>0</v>
      </c>
      <c r="G161">
        <v>0</v>
      </c>
      <c r="H161">
        <v>0</v>
      </c>
      <c r="S161">
        <f t="shared" si="137"/>
        <v>136</v>
      </c>
      <c r="T161">
        <f t="shared" si="135"/>
        <v>61</v>
      </c>
      <c r="U161" s="31">
        <f t="shared" si="137"/>
        <v>136</v>
      </c>
      <c r="V161">
        <f t="shared" si="82"/>
        <v>58.392857142857146</v>
      </c>
      <c r="W161" s="31">
        <f t="shared" ref="W161" si="143">W160+1</f>
        <v>136</v>
      </c>
      <c r="X161">
        <f t="shared" si="91"/>
        <v>60.023809523809526</v>
      </c>
    </row>
    <row r="162" spans="1:24" x14ac:dyDescent="0.45">
      <c r="A162">
        <v>2021</v>
      </c>
      <c r="B162">
        <v>5</v>
      </c>
      <c r="C162">
        <v>17</v>
      </c>
      <c r="D162">
        <v>79</v>
      </c>
      <c r="E162">
        <v>56</v>
      </c>
      <c r="F162">
        <v>0</v>
      </c>
      <c r="G162">
        <v>0</v>
      </c>
      <c r="H162">
        <v>0</v>
      </c>
      <c r="S162">
        <f t="shared" si="137"/>
        <v>137</v>
      </c>
      <c r="T162">
        <f t="shared" si="135"/>
        <v>67.5</v>
      </c>
      <c r="U162" s="31">
        <f t="shared" si="137"/>
        <v>137</v>
      </c>
      <c r="V162">
        <f t="shared" si="82"/>
        <v>58.392857142857146</v>
      </c>
      <c r="W162" s="31">
        <f t="shared" ref="W162" si="144">W161+1</f>
        <v>137</v>
      </c>
      <c r="X162">
        <f t="shared" si="91"/>
        <v>60.5</v>
      </c>
    </row>
    <row r="163" spans="1:24" x14ac:dyDescent="0.45">
      <c r="A163">
        <v>2021</v>
      </c>
      <c r="B163">
        <v>5</v>
      </c>
      <c r="C163">
        <v>18</v>
      </c>
      <c r="D163">
        <v>78</v>
      </c>
      <c r="E163">
        <v>58</v>
      </c>
      <c r="F163">
        <v>0</v>
      </c>
      <c r="G163">
        <v>0</v>
      </c>
      <c r="H163">
        <v>0</v>
      </c>
      <c r="S163">
        <f t="shared" si="137"/>
        <v>138</v>
      </c>
      <c r="T163">
        <f t="shared" si="135"/>
        <v>68</v>
      </c>
      <c r="U163" s="31">
        <f t="shared" si="137"/>
        <v>138</v>
      </c>
      <c r="V163">
        <f t="shared" si="82"/>
        <v>58.392857142857146</v>
      </c>
      <c r="W163" s="31">
        <f t="shared" ref="W163" si="145">W162+1</f>
        <v>138</v>
      </c>
      <c r="X163">
        <f t="shared" si="91"/>
        <v>60.642857142857146</v>
      </c>
    </row>
    <row r="164" spans="1:24" x14ac:dyDescent="0.45">
      <c r="A164">
        <v>2021</v>
      </c>
      <c r="B164">
        <v>5</v>
      </c>
      <c r="C164">
        <v>19</v>
      </c>
      <c r="D164">
        <v>84</v>
      </c>
      <c r="E164">
        <v>52</v>
      </c>
      <c r="F164">
        <v>0</v>
      </c>
      <c r="G164">
        <v>0</v>
      </c>
      <c r="H164">
        <v>0</v>
      </c>
      <c r="S164">
        <f t="shared" si="137"/>
        <v>139</v>
      </c>
      <c r="T164">
        <f t="shared" si="135"/>
        <v>68</v>
      </c>
      <c r="U164" s="31">
        <f t="shared" si="137"/>
        <v>139</v>
      </c>
      <c r="V164">
        <f t="shared" si="82"/>
        <v>59.071428571428569</v>
      </c>
      <c r="W164" s="31">
        <f t="shared" ref="W164" si="146">W163+1</f>
        <v>139</v>
      </c>
      <c r="X164">
        <f t="shared" si="91"/>
        <v>60.571428571428569</v>
      </c>
    </row>
    <row r="165" spans="1:24" x14ac:dyDescent="0.45">
      <c r="A165">
        <v>2021</v>
      </c>
      <c r="B165">
        <v>5</v>
      </c>
      <c r="C165">
        <v>20</v>
      </c>
      <c r="D165">
        <v>87</v>
      </c>
      <c r="E165">
        <v>51</v>
      </c>
      <c r="F165">
        <v>0</v>
      </c>
      <c r="G165">
        <v>0</v>
      </c>
      <c r="H165">
        <v>0</v>
      </c>
      <c r="S165">
        <f t="shared" si="137"/>
        <v>140</v>
      </c>
      <c r="T165">
        <f t="shared" si="135"/>
        <v>69</v>
      </c>
      <c r="U165" s="31">
        <f t="shared" si="137"/>
        <v>140</v>
      </c>
      <c r="V165">
        <f t="shared" si="82"/>
        <v>60.178571428571431</v>
      </c>
      <c r="W165" s="31">
        <f t="shared" ref="W165" si="147">W164+1</f>
        <v>140</v>
      </c>
      <c r="X165">
        <f t="shared" si="91"/>
        <v>60.595238095238095</v>
      </c>
    </row>
    <row r="166" spans="1:24" x14ac:dyDescent="0.45">
      <c r="A166">
        <v>2021</v>
      </c>
      <c r="B166">
        <v>5</v>
      </c>
      <c r="C166">
        <v>21</v>
      </c>
      <c r="D166">
        <v>88</v>
      </c>
      <c r="E166">
        <v>52</v>
      </c>
      <c r="F166">
        <v>0</v>
      </c>
      <c r="G166">
        <v>0</v>
      </c>
      <c r="H166">
        <v>0</v>
      </c>
      <c r="S166">
        <f t="shared" si="137"/>
        <v>141</v>
      </c>
      <c r="T166">
        <f t="shared" si="135"/>
        <v>70</v>
      </c>
      <c r="U166" s="31">
        <f t="shared" si="137"/>
        <v>141</v>
      </c>
      <c r="V166">
        <f t="shared" si="82"/>
        <v>61.25</v>
      </c>
      <c r="W166" s="31">
        <f t="shared" ref="W166" si="148">W165+1</f>
        <v>141</v>
      </c>
      <c r="X166">
        <f t="shared" si="91"/>
        <v>60.928571428571431</v>
      </c>
    </row>
    <row r="167" spans="1:24" x14ac:dyDescent="0.45">
      <c r="A167">
        <v>2021</v>
      </c>
      <c r="B167">
        <v>5</v>
      </c>
      <c r="C167">
        <v>22</v>
      </c>
      <c r="D167">
        <v>87</v>
      </c>
      <c r="E167">
        <v>53</v>
      </c>
      <c r="F167">
        <v>0</v>
      </c>
      <c r="G167">
        <v>0</v>
      </c>
      <c r="H167">
        <v>0</v>
      </c>
      <c r="S167">
        <f t="shared" si="137"/>
        <v>142</v>
      </c>
      <c r="T167">
        <f t="shared" si="135"/>
        <v>70</v>
      </c>
      <c r="U167" s="31">
        <f t="shared" si="137"/>
        <v>142</v>
      </c>
      <c r="V167">
        <f t="shared" si="82"/>
        <v>62.071428571428569</v>
      </c>
      <c r="W167" s="31">
        <f t="shared" ref="W167" si="149">W166+1</f>
        <v>142</v>
      </c>
      <c r="X167">
        <f t="shared" si="91"/>
        <v>61.476190476190474</v>
      </c>
    </row>
    <row r="168" spans="1:24" x14ac:dyDescent="0.45">
      <c r="A168">
        <v>2021</v>
      </c>
      <c r="B168">
        <v>5</v>
      </c>
      <c r="C168">
        <v>23</v>
      </c>
      <c r="D168">
        <v>88</v>
      </c>
      <c r="E168">
        <v>56</v>
      </c>
      <c r="F168">
        <v>0</v>
      </c>
      <c r="G168">
        <v>0</v>
      </c>
      <c r="H168">
        <v>0</v>
      </c>
      <c r="S168">
        <f t="shared" si="137"/>
        <v>143</v>
      </c>
      <c r="T168">
        <f t="shared" si="135"/>
        <v>72</v>
      </c>
      <c r="U168" s="31">
        <f t="shared" si="137"/>
        <v>143</v>
      </c>
      <c r="V168">
        <f t="shared" ref="V168:V231" si="150">AVERAGE(T155:T168)</f>
        <v>62.607142857142854</v>
      </c>
      <c r="W168" s="31">
        <f t="shared" ref="W168" si="151">W167+1</f>
        <v>143</v>
      </c>
      <c r="X168">
        <f t="shared" si="91"/>
        <v>62</v>
      </c>
    </row>
    <row r="169" spans="1:24" x14ac:dyDescent="0.45">
      <c r="A169">
        <v>2021</v>
      </c>
      <c r="B169">
        <v>5</v>
      </c>
      <c r="C169">
        <v>24</v>
      </c>
      <c r="D169">
        <v>88</v>
      </c>
      <c r="E169">
        <v>55</v>
      </c>
      <c r="F169">
        <v>0</v>
      </c>
      <c r="G169">
        <v>0</v>
      </c>
      <c r="H169">
        <v>0</v>
      </c>
      <c r="S169">
        <f t="shared" si="137"/>
        <v>144</v>
      </c>
      <c r="T169">
        <f t="shared" si="135"/>
        <v>71.5</v>
      </c>
      <c r="U169" s="31">
        <f t="shared" si="137"/>
        <v>144</v>
      </c>
      <c r="V169">
        <f t="shared" si="150"/>
        <v>63.571428571428569</v>
      </c>
      <c r="W169" s="31">
        <f t="shared" ref="W169" si="152">W168+1</f>
        <v>144</v>
      </c>
      <c r="X169">
        <f t="shared" si="91"/>
        <v>62.19047619047619</v>
      </c>
    </row>
    <row r="170" spans="1:24" x14ac:dyDescent="0.45">
      <c r="A170">
        <v>2021</v>
      </c>
      <c r="B170">
        <v>5</v>
      </c>
      <c r="C170">
        <v>25</v>
      </c>
      <c r="D170">
        <v>90</v>
      </c>
      <c r="E170">
        <v>60</v>
      </c>
      <c r="F170">
        <v>0</v>
      </c>
      <c r="G170">
        <v>0</v>
      </c>
      <c r="H170">
        <v>0</v>
      </c>
      <c r="S170">
        <f t="shared" si="137"/>
        <v>145</v>
      </c>
      <c r="T170">
        <f t="shared" si="135"/>
        <v>75</v>
      </c>
      <c r="U170" s="31">
        <f t="shared" si="137"/>
        <v>145</v>
      </c>
      <c r="V170">
        <f t="shared" si="150"/>
        <v>64.714285714285708</v>
      </c>
      <c r="W170" s="31">
        <f t="shared" ref="W170" si="153">W169+1</f>
        <v>145</v>
      </c>
      <c r="X170">
        <f t="shared" si="91"/>
        <v>62.523809523809526</v>
      </c>
    </row>
    <row r="171" spans="1:24" x14ac:dyDescent="0.45">
      <c r="A171">
        <v>2021</v>
      </c>
      <c r="B171">
        <v>5</v>
      </c>
      <c r="C171">
        <v>26</v>
      </c>
      <c r="D171">
        <v>89</v>
      </c>
      <c r="E171">
        <v>63</v>
      </c>
      <c r="F171">
        <v>0</v>
      </c>
      <c r="G171">
        <v>0</v>
      </c>
      <c r="H171">
        <v>0</v>
      </c>
      <c r="S171">
        <f t="shared" si="137"/>
        <v>146</v>
      </c>
      <c r="T171">
        <f t="shared" si="135"/>
        <v>76</v>
      </c>
      <c r="U171" s="31">
        <f t="shared" si="137"/>
        <v>146</v>
      </c>
      <c r="V171">
        <f t="shared" si="150"/>
        <v>66.535714285714292</v>
      </c>
      <c r="W171" s="31">
        <f t="shared" ref="W171" si="154">W170+1</f>
        <v>146</v>
      </c>
      <c r="X171">
        <f t="shared" si="91"/>
        <v>63.357142857142854</v>
      </c>
    </row>
    <row r="172" spans="1:24" x14ac:dyDescent="0.45">
      <c r="A172">
        <v>2021</v>
      </c>
      <c r="B172">
        <v>5</v>
      </c>
      <c r="C172">
        <v>27</v>
      </c>
      <c r="D172">
        <v>87</v>
      </c>
      <c r="E172">
        <v>64</v>
      </c>
      <c r="F172" t="s">
        <v>116</v>
      </c>
      <c r="G172" t="s">
        <v>117</v>
      </c>
      <c r="H172">
        <v>0</v>
      </c>
      <c r="S172">
        <f t="shared" si="137"/>
        <v>147</v>
      </c>
      <c r="T172">
        <f t="shared" si="135"/>
        <v>75.5</v>
      </c>
      <c r="U172" s="31">
        <f t="shared" si="137"/>
        <v>147</v>
      </c>
      <c r="V172">
        <f t="shared" si="150"/>
        <v>68.178571428571431</v>
      </c>
      <c r="W172" s="31">
        <f t="shared" ref="W172" si="155">W171+1</f>
        <v>147</v>
      </c>
      <c r="X172">
        <f t="shared" si="91"/>
        <v>64.404761904761898</v>
      </c>
    </row>
    <row r="173" spans="1:24" x14ac:dyDescent="0.45">
      <c r="A173">
        <v>2021</v>
      </c>
      <c r="B173">
        <v>5</v>
      </c>
      <c r="C173">
        <v>28</v>
      </c>
      <c r="D173">
        <v>77</v>
      </c>
      <c r="E173">
        <v>65</v>
      </c>
      <c r="F173">
        <v>1.04</v>
      </c>
      <c r="G173">
        <v>0</v>
      </c>
      <c r="H173">
        <v>0</v>
      </c>
      <c r="S173">
        <f t="shared" si="137"/>
        <v>148</v>
      </c>
      <c r="T173">
        <f t="shared" si="135"/>
        <v>71</v>
      </c>
      <c r="U173" s="31">
        <f t="shared" si="137"/>
        <v>148</v>
      </c>
      <c r="V173">
        <f t="shared" si="150"/>
        <v>69.321428571428569</v>
      </c>
      <c r="W173" s="31">
        <f t="shared" ref="W173" si="156">W172+1</f>
        <v>148</v>
      </c>
      <c r="X173">
        <f t="shared" si="91"/>
        <v>65.166666666666671</v>
      </c>
    </row>
    <row r="174" spans="1:24" x14ac:dyDescent="0.45">
      <c r="A174">
        <v>2021</v>
      </c>
      <c r="B174">
        <v>5</v>
      </c>
      <c r="C174">
        <v>29</v>
      </c>
      <c r="D174">
        <v>66</v>
      </c>
      <c r="E174">
        <v>54</v>
      </c>
      <c r="F174">
        <v>0.06</v>
      </c>
      <c r="G174">
        <v>0</v>
      </c>
      <c r="H174">
        <v>0</v>
      </c>
      <c r="S174">
        <f t="shared" si="137"/>
        <v>149</v>
      </c>
      <c r="T174">
        <f t="shared" si="135"/>
        <v>60</v>
      </c>
      <c r="U174" s="31">
        <f t="shared" si="137"/>
        <v>149</v>
      </c>
      <c r="V174">
        <f t="shared" si="150"/>
        <v>69.607142857142861</v>
      </c>
      <c r="W174" s="31">
        <f t="shared" ref="W174" si="157">W173+1</f>
        <v>149</v>
      </c>
      <c r="X174">
        <f t="shared" si="91"/>
        <v>65.238095238095241</v>
      </c>
    </row>
    <row r="175" spans="1:24" x14ac:dyDescent="0.45">
      <c r="A175">
        <v>2021</v>
      </c>
      <c r="B175">
        <v>5</v>
      </c>
      <c r="C175">
        <v>30</v>
      </c>
      <c r="D175">
        <v>63</v>
      </c>
      <c r="E175">
        <v>46</v>
      </c>
      <c r="F175" t="s">
        <v>116</v>
      </c>
      <c r="G175" t="s">
        <v>117</v>
      </c>
      <c r="H175">
        <v>0</v>
      </c>
      <c r="S175">
        <f t="shared" si="137"/>
        <v>150</v>
      </c>
      <c r="T175">
        <f t="shared" si="135"/>
        <v>54.5</v>
      </c>
      <c r="U175" s="31">
        <f t="shared" si="137"/>
        <v>150</v>
      </c>
      <c r="V175">
        <f t="shared" si="150"/>
        <v>69.142857142857139</v>
      </c>
      <c r="W175" s="31">
        <f t="shared" ref="W175" si="158">W174+1</f>
        <v>150</v>
      </c>
      <c r="X175">
        <f t="shared" ref="X175:X238" si="159">AVERAGE(T155:T175)</f>
        <v>64.761904761904759</v>
      </c>
    </row>
    <row r="176" spans="1:24" x14ac:dyDescent="0.45">
      <c r="A176">
        <v>2021</v>
      </c>
      <c r="B176">
        <v>5</v>
      </c>
      <c r="C176">
        <v>31</v>
      </c>
      <c r="D176">
        <v>78</v>
      </c>
      <c r="E176">
        <v>43</v>
      </c>
      <c r="F176">
        <v>0</v>
      </c>
      <c r="G176">
        <v>0</v>
      </c>
      <c r="H176">
        <v>0</v>
      </c>
      <c r="S176">
        <f t="shared" si="137"/>
        <v>151</v>
      </c>
      <c r="T176">
        <f t="shared" si="135"/>
        <v>60.5</v>
      </c>
      <c r="U176" s="31">
        <f t="shared" si="137"/>
        <v>151</v>
      </c>
      <c r="V176">
        <f t="shared" si="150"/>
        <v>68.642857142857139</v>
      </c>
      <c r="W176" s="31">
        <f t="shared" ref="W176" si="160">W175+1</f>
        <v>151</v>
      </c>
      <c r="X176">
        <f t="shared" si="159"/>
        <v>64.88095238095238</v>
      </c>
    </row>
    <row r="177" spans="1:24" x14ac:dyDescent="0.45">
      <c r="A177">
        <v>2021</v>
      </c>
      <c r="B177">
        <v>6</v>
      </c>
      <c r="C177">
        <v>1</v>
      </c>
      <c r="D177">
        <v>80</v>
      </c>
      <c r="E177">
        <v>54</v>
      </c>
      <c r="F177">
        <v>0</v>
      </c>
      <c r="G177">
        <v>0</v>
      </c>
      <c r="H177">
        <v>0</v>
      </c>
      <c r="S177">
        <f t="shared" si="137"/>
        <v>152</v>
      </c>
      <c r="T177">
        <f t="shared" si="135"/>
        <v>67</v>
      </c>
      <c r="U177" s="31">
        <f t="shared" si="137"/>
        <v>152</v>
      </c>
      <c r="V177">
        <f t="shared" si="150"/>
        <v>68.571428571428569</v>
      </c>
      <c r="W177" s="31">
        <f t="shared" ref="W177" si="161">W176+1</f>
        <v>152</v>
      </c>
      <c r="X177">
        <f t="shared" si="159"/>
        <v>65.261904761904759</v>
      </c>
    </row>
    <row r="178" spans="1:24" x14ac:dyDescent="0.45">
      <c r="A178">
        <v>2021</v>
      </c>
      <c r="B178">
        <v>6</v>
      </c>
      <c r="C178">
        <v>2</v>
      </c>
      <c r="D178">
        <v>77</v>
      </c>
      <c r="E178">
        <v>58</v>
      </c>
      <c r="F178">
        <v>0</v>
      </c>
      <c r="G178">
        <v>0</v>
      </c>
      <c r="H178">
        <v>0</v>
      </c>
      <c r="S178">
        <f t="shared" si="137"/>
        <v>153</v>
      </c>
      <c r="T178">
        <f t="shared" si="135"/>
        <v>67.5</v>
      </c>
      <c r="U178" s="31">
        <f t="shared" si="137"/>
        <v>153</v>
      </c>
      <c r="V178">
        <f t="shared" si="150"/>
        <v>68.535714285714292</v>
      </c>
      <c r="W178" s="31">
        <f t="shared" ref="W178" si="162">W177+1</f>
        <v>153</v>
      </c>
      <c r="X178">
        <f t="shared" si="159"/>
        <v>66.071428571428569</v>
      </c>
    </row>
    <row r="179" spans="1:24" x14ac:dyDescent="0.45">
      <c r="A179">
        <v>2021</v>
      </c>
      <c r="B179">
        <v>6</v>
      </c>
      <c r="C179">
        <v>3</v>
      </c>
      <c r="D179">
        <v>75</v>
      </c>
      <c r="E179">
        <v>63</v>
      </c>
      <c r="F179">
        <v>0.12</v>
      </c>
      <c r="G179">
        <v>0</v>
      </c>
      <c r="H179">
        <v>0</v>
      </c>
      <c r="S179">
        <f t="shared" si="137"/>
        <v>154</v>
      </c>
      <c r="T179">
        <f t="shared" si="135"/>
        <v>69</v>
      </c>
      <c r="U179" s="31">
        <f t="shared" si="137"/>
        <v>154</v>
      </c>
      <c r="V179">
        <f t="shared" si="150"/>
        <v>68.535714285714292</v>
      </c>
      <c r="W179" s="31">
        <f t="shared" ref="W179" si="163">W178+1</f>
        <v>154</v>
      </c>
      <c r="X179">
        <f t="shared" si="159"/>
        <v>66.857142857142861</v>
      </c>
    </row>
    <row r="180" spans="1:24" x14ac:dyDescent="0.45">
      <c r="A180">
        <v>2021</v>
      </c>
      <c r="B180">
        <v>6</v>
      </c>
      <c r="C180">
        <v>4</v>
      </c>
      <c r="D180">
        <v>83</v>
      </c>
      <c r="E180">
        <v>61</v>
      </c>
      <c r="F180" t="s">
        <v>116</v>
      </c>
      <c r="G180" t="s">
        <v>117</v>
      </c>
      <c r="H180">
        <v>0</v>
      </c>
      <c r="S180">
        <f t="shared" si="137"/>
        <v>155</v>
      </c>
      <c r="T180">
        <f t="shared" si="135"/>
        <v>72</v>
      </c>
      <c r="U180" s="31">
        <f t="shared" si="137"/>
        <v>155</v>
      </c>
      <c r="V180">
        <f t="shared" si="150"/>
        <v>68.678571428571431</v>
      </c>
      <c r="W180" s="31">
        <f t="shared" ref="W180" si="164">W179+1</f>
        <v>155</v>
      </c>
      <c r="X180">
        <f t="shared" si="159"/>
        <v>67.666666666666671</v>
      </c>
    </row>
    <row r="181" spans="1:24" x14ac:dyDescent="0.45">
      <c r="A181">
        <v>2021</v>
      </c>
      <c r="B181">
        <v>6</v>
      </c>
      <c r="C181">
        <v>5</v>
      </c>
      <c r="D181">
        <v>89</v>
      </c>
      <c r="E181">
        <v>56</v>
      </c>
      <c r="F181">
        <v>0</v>
      </c>
      <c r="G181">
        <v>0</v>
      </c>
      <c r="H181">
        <v>0</v>
      </c>
      <c r="S181">
        <f t="shared" si="137"/>
        <v>156</v>
      </c>
      <c r="T181">
        <f t="shared" si="135"/>
        <v>72.5</v>
      </c>
      <c r="U181" s="31">
        <f t="shared" si="137"/>
        <v>156</v>
      </c>
      <c r="V181">
        <f t="shared" si="150"/>
        <v>68.857142857142861</v>
      </c>
      <c r="W181" s="31">
        <f t="shared" ref="W181" si="165">W180+1</f>
        <v>156</v>
      </c>
      <c r="X181">
        <f t="shared" si="159"/>
        <v>68.452380952380949</v>
      </c>
    </row>
    <row r="182" spans="1:24" x14ac:dyDescent="0.45">
      <c r="A182">
        <v>2021</v>
      </c>
      <c r="B182">
        <v>6</v>
      </c>
      <c r="C182">
        <v>6</v>
      </c>
      <c r="D182">
        <v>88</v>
      </c>
      <c r="E182">
        <v>67</v>
      </c>
      <c r="F182">
        <v>0.01</v>
      </c>
      <c r="G182">
        <v>0</v>
      </c>
      <c r="H182">
        <v>0</v>
      </c>
      <c r="S182">
        <f t="shared" si="137"/>
        <v>157</v>
      </c>
      <c r="T182">
        <f t="shared" si="135"/>
        <v>77.5</v>
      </c>
      <c r="U182" s="31">
        <f t="shared" si="137"/>
        <v>157</v>
      </c>
      <c r="V182">
        <f t="shared" si="150"/>
        <v>69.25</v>
      </c>
      <c r="W182" s="31">
        <f t="shared" ref="W182" si="166">W181+1</f>
        <v>157</v>
      </c>
      <c r="X182">
        <f t="shared" si="159"/>
        <v>69.238095238095241</v>
      </c>
    </row>
    <row r="183" spans="1:24" x14ac:dyDescent="0.45">
      <c r="A183">
        <v>2021</v>
      </c>
      <c r="B183">
        <v>6</v>
      </c>
      <c r="C183">
        <v>7</v>
      </c>
      <c r="D183">
        <v>88</v>
      </c>
      <c r="E183">
        <v>67</v>
      </c>
      <c r="F183">
        <v>0.31</v>
      </c>
      <c r="G183">
        <v>0</v>
      </c>
      <c r="H183">
        <v>0</v>
      </c>
      <c r="S183">
        <f t="shared" si="137"/>
        <v>158</v>
      </c>
      <c r="T183">
        <f t="shared" si="135"/>
        <v>77.5</v>
      </c>
      <c r="U183" s="31">
        <f t="shared" si="137"/>
        <v>158</v>
      </c>
      <c r="V183">
        <f t="shared" si="150"/>
        <v>69.678571428571431</v>
      </c>
      <c r="W183" s="31">
        <f t="shared" ref="W183" si="167">W182+1</f>
        <v>158</v>
      </c>
      <c r="X183">
        <f t="shared" si="159"/>
        <v>69.714285714285708</v>
      </c>
    </row>
    <row r="184" spans="1:24" x14ac:dyDescent="0.45">
      <c r="A184">
        <v>2021</v>
      </c>
      <c r="B184">
        <v>6</v>
      </c>
      <c r="C184">
        <v>8</v>
      </c>
      <c r="D184">
        <v>89</v>
      </c>
      <c r="E184">
        <v>65</v>
      </c>
      <c r="F184">
        <v>0.6</v>
      </c>
      <c r="G184">
        <v>0</v>
      </c>
      <c r="H184">
        <v>0</v>
      </c>
      <c r="S184">
        <f t="shared" si="137"/>
        <v>159</v>
      </c>
      <c r="T184">
        <f t="shared" si="135"/>
        <v>77</v>
      </c>
      <c r="U184" s="31">
        <f t="shared" si="137"/>
        <v>159</v>
      </c>
      <c r="V184">
        <f t="shared" si="150"/>
        <v>69.821428571428569</v>
      </c>
      <c r="W184" s="31">
        <f t="shared" ref="W184" si="168">W183+1</f>
        <v>159</v>
      </c>
      <c r="X184">
        <f t="shared" si="159"/>
        <v>70.142857142857139</v>
      </c>
    </row>
    <row r="185" spans="1:24" x14ac:dyDescent="0.45">
      <c r="A185">
        <v>2021</v>
      </c>
      <c r="B185">
        <v>6</v>
      </c>
      <c r="C185">
        <v>9</v>
      </c>
      <c r="D185">
        <v>84</v>
      </c>
      <c r="E185">
        <v>66</v>
      </c>
      <c r="F185">
        <v>0.2</v>
      </c>
      <c r="G185">
        <v>0</v>
      </c>
      <c r="H185">
        <v>0</v>
      </c>
      <c r="S185">
        <f t="shared" si="137"/>
        <v>160</v>
      </c>
      <c r="T185">
        <f t="shared" si="135"/>
        <v>75</v>
      </c>
      <c r="U185" s="31">
        <f t="shared" si="137"/>
        <v>160</v>
      </c>
      <c r="V185">
        <f t="shared" si="150"/>
        <v>69.75</v>
      </c>
      <c r="W185" s="31">
        <f t="shared" ref="W185" si="169">W184+1</f>
        <v>160</v>
      </c>
      <c r="X185">
        <f t="shared" si="159"/>
        <v>70.476190476190482</v>
      </c>
    </row>
    <row r="186" spans="1:24" x14ac:dyDescent="0.45">
      <c r="A186">
        <v>2021</v>
      </c>
      <c r="B186">
        <v>6</v>
      </c>
      <c r="C186">
        <v>10</v>
      </c>
      <c r="D186">
        <v>85</v>
      </c>
      <c r="E186">
        <v>69</v>
      </c>
      <c r="F186">
        <v>0.21</v>
      </c>
      <c r="G186">
        <v>0</v>
      </c>
      <c r="H186">
        <v>0</v>
      </c>
      <c r="S186">
        <f t="shared" si="137"/>
        <v>161</v>
      </c>
      <c r="T186">
        <f t="shared" si="135"/>
        <v>77</v>
      </c>
      <c r="U186" s="31">
        <f t="shared" si="137"/>
        <v>161</v>
      </c>
      <c r="V186">
        <f t="shared" si="150"/>
        <v>69.857142857142861</v>
      </c>
      <c r="W186" s="31">
        <f t="shared" ref="W186" si="170">W185+1</f>
        <v>161</v>
      </c>
      <c r="X186">
        <f t="shared" si="159"/>
        <v>70.857142857142861</v>
      </c>
    </row>
    <row r="187" spans="1:24" x14ac:dyDescent="0.45">
      <c r="A187">
        <v>2021</v>
      </c>
      <c r="B187">
        <v>6</v>
      </c>
      <c r="C187">
        <v>11</v>
      </c>
      <c r="D187">
        <v>80</v>
      </c>
      <c r="E187">
        <v>69</v>
      </c>
      <c r="F187">
        <v>1.04</v>
      </c>
      <c r="G187">
        <v>0</v>
      </c>
      <c r="H187">
        <v>0</v>
      </c>
      <c r="S187">
        <f t="shared" si="137"/>
        <v>162</v>
      </c>
      <c r="T187">
        <f t="shared" si="135"/>
        <v>74.5</v>
      </c>
      <c r="U187" s="31">
        <f t="shared" si="137"/>
        <v>162</v>
      </c>
      <c r="V187">
        <f t="shared" si="150"/>
        <v>70.107142857142861</v>
      </c>
      <c r="W187" s="31">
        <f t="shared" ref="W187" si="171">W186+1</f>
        <v>162</v>
      </c>
      <c r="X187">
        <f t="shared" si="159"/>
        <v>71.071428571428569</v>
      </c>
    </row>
    <row r="188" spans="1:24" x14ac:dyDescent="0.45">
      <c r="A188">
        <v>2021</v>
      </c>
      <c r="B188">
        <v>6</v>
      </c>
      <c r="C188">
        <v>12</v>
      </c>
      <c r="D188">
        <v>85</v>
      </c>
      <c r="E188">
        <v>69</v>
      </c>
      <c r="F188">
        <v>0.08</v>
      </c>
      <c r="G188">
        <v>0</v>
      </c>
      <c r="H188">
        <v>0</v>
      </c>
      <c r="S188">
        <f t="shared" si="137"/>
        <v>163</v>
      </c>
      <c r="T188">
        <f t="shared" si="135"/>
        <v>77</v>
      </c>
      <c r="U188" s="31">
        <f t="shared" si="137"/>
        <v>163</v>
      </c>
      <c r="V188">
        <f t="shared" si="150"/>
        <v>71.321428571428569</v>
      </c>
      <c r="W188" s="31">
        <f t="shared" ref="W188" si="172">W187+1</f>
        <v>163</v>
      </c>
      <c r="X188">
        <f t="shared" si="159"/>
        <v>71.404761904761898</v>
      </c>
    </row>
    <row r="189" spans="1:24" x14ac:dyDescent="0.45">
      <c r="A189">
        <v>2021</v>
      </c>
      <c r="B189">
        <v>6</v>
      </c>
      <c r="C189">
        <v>13</v>
      </c>
      <c r="D189">
        <v>90</v>
      </c>
      <c r="E189">
        <v>64</v>
      </c>
      <c r="F189">
        <v>0.03</v>
      </c>
      <c r="G189">
        <v>0</v>
      </c>
      <c r="H189">
        <v>0</v>
      </c>
      <c r="S189">
        <f t="shared" si="137"/>
        <v>164</v>
      </c>
      <c r="T189">
        <f t="shared" si="135"/>
        <v>77</v>
      </c>
      <c r="U189" s="31">
        <f t="shared" si="137"/>
        <v>164</v>
      </c>
      <c r="V189">
        <f t="shared" si="150"/>
        <v>72.928571428571431</v>
      </c>
      <c r="W189" s="31">
        <f t="shared" ref="W189" si="173">W188+1</f>
        <v>164</v>
      </c>
      <c r="X189">
        <f t="shared" si="159"/>
        <v>71.642857142857139</v>
      </c>
    </row>
    <row r="190" spans="1:24" x14ac:dyDescent="0.45">
      <c r="A190">
        <v>2021</v>
      </c>
      <c r="B190">
        <v>6</v>
      </c>
      <c r="C190">
        <v>14</v>
      </c>
      <c r="D190">
        <v>90</v>
      </c>
      <c r="E190">
        <v>66</v>
      </c>
      <c r="F190" t="s">
        <v>116</v>
      </c>
      <c r="G190" t="s">
        <v>117</v>
      </c>
      <c r="H190">
        <v>0</v>
      </c>
      <c r="S190">
        <f t="shared" si="137"/>
        <v>165</v>
      </c>
      <c r="T190">
        <f t="shared" si="135"/>
        <v>78</v>
      </c>
      <c r="U190" s="31">
        <f t="shared" si="137"/>
        <v>165</v>
      </c>
      <c r="V190">
        <f t="shared" si="150"/>
        <v>74.178571428571431</v>
      </c>
      <c r="W190" s="31">
        <f t="shared" ref="W190" si="174">W189+1</f>
        <v>165</v>
      </c>
      <c r="X190">
        <f t="shared" si="159"/>
        <v>71.952380952380949</v>
      </c>
    </row>
    <row r="191" spans="1:24" x14ac:dyDescent="0.45">
      <c r="A191">
        <v>2021</v>
      </c>
      <c r="B191">
        <v>6</v>
      </c>
      <c r="C191">
        <v>15</v>
      </c>
      <c r="D191">
        <v>82</v>
      </c>
      <c r="E191">
        <v>60</v>
      </c>
      <c r="F191">
        <v>0</v>
      </c>
      <c r="G191">
        <v>0</v>
      </c>
      <c r="H191">
        <v>0</v>
      </c>
      <c r="S191">
        <f t="shared" si="137"/>
        <v>166</v>
      </c>
      <c r="T191">
        <f t="shared" si="135"/>
        <v>71</v>
      </c>
      <c r="U191" s="31">
        <f t="shared" si="137"/>
        <v>166</v>
      </c>
      <c r="V191">
        <f t="shared" si="150"/>
        <v>74.464285714285708</v>
      </c>
      <c r="W191" s="31">
        <f t="shared" ref="W191" si="175">W190+1</f>
        <v>166</v>
      </c>
      <c r="X191">
        <f t="shared" si="159"/>
        <v>71.761904761904759</v>
      </c>
    </row>
    <row r="192" spans="1:24" x14ac:dyDescent="0.45">
      <c r="A192">
        <v>2021</v>
      </c>
      <c r="B192">
        <v>6</v>
      </c>
      <c r="C192">
        <v>16</v>
      </c>
      <c r="D192">
        <v>82</v>
      </c>
      <c r="E192">
        <v>55</v>
      </c>
      <c r="F192">
        <v>0</v>
      </c>
      <c r="G192">
        <v>0</v>
      </c>
      <c r="H192">
        <v>0</v>
      </c>
      <c r="S192">
        <f t="shared" si="137"/>
        <v>167</v>
      </c>
      <c r="T192">
        <f t="shared" si="135"/>
        <v>68.5</v>
      </c>
      <c r="U192" s="31">
        <f t="shared" si="137"/>
        <v>167</v>
      </c>
      <c r="V192">
        <f t="shared" si="150"/>
        <v>74.535714285714292</v>
      </c>
      <c r="W192" s="31">
        <f t="shared" ref="W192" si="176">W191+1</f>
        <v>167</v>
      </c>
      <c r="X192">
        <f t="shared" si="159"/>
        <v>71.404761904761898</v>
      </c>
    </row>
    <row r="193" spans="1:24" x14ac:dyDescent="0.45">
      <c r="A193">
        <v>2021</v>
      </c>
      <c r="B193">
        <v>6</v>
      </c>
      <c r="C193">
        <v>17</v>
      </c>
      <c r="D193">
        <v>82</v>
      </c>
      <c r="E193">
        <v>51</v>
      </c>
      <c r="F193">
        <v>0</v>
      </c>
      <c r="G193">
        <v>0</v>
      </c>
      <c r="H193">
        <v>0</v>
      </c>
      <c r="S193">
        <f t="shared" si="137"/>
        <v>168</v>
      </c>
      <c r="T193">
        <f t="shared" si="135"/>
        <v>66.5</v>
      </c>
      <c r="U193" s="31">
        <f t="shared" si="137"/>
        <v>168</v>
      </c>
      <c r="V193">
        <f t="shared" si="150"/>
        <v>74.357142857142861</v>
      </c>
      <c r="W193" s="31">
        <f t="shared" ref="W193" si="177">W192+1</f>
        <v>168</v>
      </c>
      <c r="X193">
        <f t="shared" si="159"/>
        <v>70.976190476190482</v>
      </c>
    </row>
    <row r="194" spans="1:24" x14ac:dyDescent="0.45">
      <c r="A194">
        <v>2021</v>
      </c>
      <c r="B194">
        <v>6</v>
      </c>
      <c r="C194">
        <v>18</v>
      </c>
      <c r="D194">
        <v>86</v>
      </c>
      <c r="E194">
        <v>53</v>
      </c>
      <c r="F194">
        <v>0</v>
      </c>
      <c r="G194">
        <v>0</v>
      </c>
      <c r="H194">
        <v>0</v>
      </c>
      <c r="S194">
        <f t="shared" si="137"/>
        <v>169</v>
      </c>
      <c r="T194">
        <f t="shared" si="135"/>
        <v>69.5</v>
      </c>
      <c r="U194" s="31">
        <f t="shared" si="137"/>
        <v>169</v>
      </c>
      <c r="V194">
        <f t="shared" si="150"/>
        <v>74.178571428571431</v>
      </c>
      <c r="W194" s="31">
        <f t="shared" ref="W194" si="178">W193+1</f>
        <v>169</v>
      </c>
      <c r="X194">
        <f t="shared" si="159"/>
        <v>70.904761904761898</v>
      </c>
    </row>
    <row r="195" spans="1:24" x14ac:dyDescent="0.45">
      <c r="A195">
        <v>2021</v>
      </c>
      <c r="B195">
        <v>6</v>
      </c>
      <c r="C195">
        <v>19</v>
      </c>
      <c r="D195">
        <v>86</v>
      </c>
      <c r="E195">
        <v>62</v>
      </c>
      <c r="F195">
        <v>0</v>
      </c>
      <c r="G195">
        <v>0</v>
      </c>
      <c r="H195">
        <v>0</v>
      </c>
      <c r="S195">
        <f t="shared" si="137"/>
        <v>170</v>
      </c>
      <c r="T195">
        <f t="shared" si="135"/>
        <v>74</v>
      </c>
      <c r="U195" s="31">
        <f t="shared" si="137"/>
        <v>170</v>
      </c>
      <c r="V195">
        <f t="shared" si="150"/>
        <v>74.285714285714292</v>
      </c>
      <c r="W195" s="31">
        <f t="shared" ref="W195" si="179">W194+1</f>
        <v>170</v>
      </c>
      <c r="X195">
        <f t="shared" si="159"/>
        <v>71.571428571428569</v>
      </c>
    </row>
    <row r="196" spans="1:24" x14ac:dyDescent="0.45">
      <c r="A196">
        <v>2021</v>
      </c>
      <c r="B196">
        <v>6</v>
      </c>
      <c r="C196">
        <v>20</v>
      </c>
      <c r="D196">
        <v>91</v>
      </c>
      <c r="E196">
        <v>66</v>
      </c>
      <c r="F196">
        <v>0</v>
      </c>
      <c r="G196">
        <v>0</v>
      </c>
      <c r="H196">
        <v>0</v>
      </c>
      <c r="S196">
        <f t="shared" si="137"/>
        <v>171</v>
      </c>
      <c r="T196">
        <f t="shared" si="135"/>
        <v>78.5</v>
      </c>
      <c r="U196" s="31">
        <f t="shared" si="137"/>
        <v>171</v>
      </c>
      <c r="V196">
        <f t="shared" si="150"/>
        <v>74.357142857142861</v>
      </c>
      <c r="W196" s="31">
        <f t="shared" ref="W196" si="180">W195+1</f>
        <v>171</v>
      </c>
      <c r="X196">
        <f t="shared" si="159"/>
        <v>72.714285714285708</v>
      </c>
    </row>
    <row r="197" spans="1:24" x14ac:dyDescent="0.45">
      <c r="A197">
        <v>2021</v>
      </c>
      <c r="B197">
        <v>6</v>
      </c>
      <c r="C197">
        <v>21</v>
      </c>
      <c r="D197">
        <v>92</v>
      </c>
      <c r="E197">
        <v>69</v>
      </c>
      <c r="F197">
        <v>0.18</v>
      </c>
      <c r="G197">
        <v>0</v>
      </c>
      <c r="H197">
        <v>0</v>
      </c>
      <c r="S197">
        <f t="shared" si="137"/>
        <v>172</v>
      </c>
      <c r="T197">
        <f t="shared" si="135"/>
        <v>80.5</v>
      </c>
      <c r="U197" s="31">
        <f t="shared" si="137"/>
        <v>172</v>
      </c>
      <c r="V197">
        <f t="shared" si="150"/>
        <v>74.571428571428569</v>
      </c>
      <c r="W197" s="31">
        <f t="shared" ref="W197" si="181">W196+1</f>
        <v>172</v>
      </c>
      <c r="X197">
        <f t="shared" si="159"/>
        <v>73.666666666666671</v>
      </c>
    </row>
    <row r="198" spans="1:24" x14ac:dyDescent="0.45">
      <c r="A198">
        <v>2021</v>
      </c>
      <c r="B198">
        <v>6</v>
      </c>
      <c r="C198">
        <v>22</v>
      </c>
      <c r="D198">
        <v>79</v>
      </c>
      <c r="E198">
        <v>62</v>
      </c>
      <c r="F198">
        <v>0.53</v>
      </c>
      <c r="G198">
        <v>0</v>
      </c>
      <c r="H198">
        <v>0</v>
      </c>
      <c r="S198">
        <f t="shared" si="137"/>
        <v>173</v>
      </c>
      <c r="T198">
        <f t="shared" si="135"/>
        <v>70.5</v>
      </c>
      <c r="U198" s="31">
        <f t="shared" si="137"/>
        <v>173</v>
      </c>
      <c r="V198">
        <f t="shared" si="150"/>
        <v>74.107142857142861</v>
      </c>
      <c r="W198" s="31">
        <f t="shared" ref="W198" si="182">W197+1</f>
        <v>173</v>
      </c>
      <c r="X198">
        <f t="shared" si="159"/>
        <v>73.833333333333329</v>
      </c>
    </row>
    <row r="199" spans="1:24" x14ac:dyDescent="0.45">
      <c r="A199">
        <v>2021</v>
      </c>
      <c r="B199">
        <v>6</v>
      </c>
      <c r="C199">
        <v>23</v>
      </c>
      <c r="D199">
        <v>83</v>
      </c>
      <c r="E199">
        <v>54</v>
      </c>
      <c r="F199">
        <v>0</v>
      </c>
      <c r="G199">
        <v>0</v>
      </c>
      <c r="H199">
        <v>0</v>
      </c>
      <c r="S199">
        <f t="shared" si="137"/>
        <v>174</v>
      </c>
      <c r="T199">
        <f t="shared" si="135"/>
        <v>68.5</v>
      </c>
      <c r="U199" s="31">
        <f t="shared" si="137"/>
        <v>174</v>
      </c>
      <c r="V199">
        <f t="shared" si="150"/>
        <v>73.642857142857139</v>
      </c>
      <c r="W199" s="31">
        <f t="shared" ref="W199" si="183">W198+1</f>
        <v>174</v>
      </c>
      <c r="X199">
        <f t="shared" si="159"/>
        <v>73.88095238095238</v>
      </c>
    </row>
    <row r="200" spans="1:24" x14ac:dyDescent="0.45">
      <c r="A200">
        <v>2021</v>
      </c>
      <c r="B200">
        <v>6</v>
      </c>
      <c r="C200">
        <v>24</v>
      </c>
      <c r="D200">
        <v>85</v>
      </c>
      <c r="E200">
        <v>58</v>
      </c>
      <c r="F200">
        <v>0</v>
      </c>
      <c r="G200">
        <v>0</v>
      </c>
      <c r="H200">
        <v>0</v>
      </c>
      <c r="S200">
        <f t="shared" si="137"/>
        <v>175</v>
      </c>
      <c r="T200">
        <f t="shared" si="135"/>
        <v>71.5</v>
      </c>
      <c r="U200" s="31">
        <f t="shared" si="137"/>
        <v>175</v>
      </c>
      <c r="V200">
        <f t="shared" si="150"/>
        <v>73.25</v>
      </c>
      <c r="W200" s="31">
        <f t="shared" ref="W200" si="184">W199+1</f>
        <v>175</v>
      </c>
      <c r="X200">
        <f t="shared" si="159"/>
        <v>74</v>
      </c>
    </row>
    <row r="201" spans="1:24" x14ac:dyDescent="0.45">
      <c r="A201">
        <v>2021</v>
      </c>
      <c r="B201">
        <v>6</v>
      </c>
      <c r="C201">
        <v>25</v>
      </c>
      <c r="D201">
        <v>85</v>
      </c>
      <c r="E201">
        <v>59</v>
      </c>
      <c r="F201">
        <v>0</v>
      </c>
      <c r="G201">
        <v>0</v>
      </c>
      <c r="H201">
        <v>0</v>
      </c>
      <c r="S201">
        <f t="shared" si="137"/>
        <v>176</v>
      </c>
      <c r="T201">
        <f t="shared" si="135"/>
        <v>72</v>
      </c>
      <c r="U201" s="31">
        <f t="shared" si="137"/>
        <v>176</v>
      </c>
      <c r="V201">
        <f t="shared" si="150"/>
        <v>73.071428571428569</v>
      </c>
      <c r="W201" s="31">
        <f t="shared" ref="W201" si="185">W200+1</f>
        <v>176</v>
      </c>
      <c r="X201">
        <f t="shared" si="159"/>
        <v>74</v>
      </c>
    </row>
    <row r="202" spans="1:24" x14ac:dyDescent="0.45">
      <c r="A202">
        <v>2021</v>
      </c>
      <c r="B202">
        <v>6</v>
      </c>
      <c r="C202">
        <v>26</v>
      </c>
      <c r="D202">
        <v>89</v>
      </c>
      <c r="E202">
        <v>56</v>
      </c>
      <c r="F202">
        <v>0</v>
      </c>
      <c r="G202">
        <v>0</v>
      </c>
      <c r="H202">
        <v>0</v>
      </c>
      <c r="S202">
        <f t="shared" si="137"/>
        <v>177</v>
      </c>
      <c r="T202">
        <f t="shared" si="135"/>
        <v>72.5</v>
      </c>
      <c r="U202" s="31">
        <f t="shared" si="137"/>
        <v>177</v>
      </c>
      <c r="V202">
        <f t="shared" si="150"/>
        <v>72.75</v>
      </c>
      <c r="W202" s="31">
        <f t="shared" ref="W202" si="186">W201+1</f>
        <v>177</v>
      </c>
      <c r="X202">
        <f t="shared" si="159"/>
        <v>74</v>
      </c>
    </row>
    <row r="203" spans="1:24" x14ac:dyDescent="0.45">
      <c r="A203">
        <v>2021</v>
      </c>
      <c r="B203">
        <v>6</v>
      </c>
      <c r="C203">
        <v>27</v>
      </c>
      <c r="D203">
        <v>89</v>
      </c>
      <c r="E203">
        <v>64</v>
      </c>
      <c r="F203">
        <v>0.23</v>
      </c>
      <c r="G203">
        <v>0</v>
      </c>
      <c r="H203">
        <v>0</v>
      </c>
      <c r="S203">
        <f t="shared" si="137"/>
        <v>178</v>
      </c>
      <c r="T203">
        <f t="shared" si="135"/>
        <v>76.5</v>
      </c>
      <c r="U203" s="31">
        <f t="shared" si="137"/>
        <v>178</v>
      </c>
      <c r="V203">
        <f t="shared" si="150"/>
        <v>72.714285714285708</v>
      </c>
      <c r="W203" s="31">
        <f t="shared" ref="W203" si="187">W202+1</f>
        <v>178</v>
      </c>
      <c r="X203">
        <f t="shared" si="159"/>
        <v>73.952380952380949</v>
      </c>
    </row>
    <row r="204" spans="1:24" x14ac:dyDescent="0.45">
      <c r="A204">
        <v>2021</v>
      </c>
      <c r="B204">
        <v>6</v>
      </c>
      <c r="C204">
        <v>28</v>
      </c>
      <c r="D204">
        <v>91</v>
      </c>
      <c r="E204">
        <v>67</v>
      </c>
      <c r="F204">
        <v>0.08</v>
      </c>
      <c r="G204">
        <v>0</v>
      </c>
      <c r="H204">
        <v>0</v>
      </c>
      <c r="S204">
        <f t="shared" si="137"/>
        <v>179</v>
      </c>
      <c r="T204">
        <f t="shared" si="135"/>
        <v>79</v>
      </c>
      <c r="U204" s="31">
        <f t="shared" si="137"/>
        <v>179</v>
      </c>
      <c r="V204">
        <f t="shared" si="150"/>
        <v>72.785714285714292</v>
      </c>
      <c r="W204" s="31">
        <f t="shared" ref="W204" si="188">W203+1</f>
        <v>179</v>
      </c>
      <c r="X204">
        <f t="shared" si="159"/>
        <v>74.023809523809518</v>
      </c>
    </row>
    <row r="205" spans="1:24" x14ac:dyDescent="0.45">
      <c r="A205">
        <v>2021</v>
      </c>
      <c r="B205">
        <v>6</v>
      </c>
      <c r="C205">
        <v>29</v>
      </c>
      <c r="D205">
        <v>89</v>
      </c>
      <c r="E205">
        <v>65</v>
      </c>
      <c r="F205">
        <v>0</v>
      </c>
      <c r="G205">
        <v>0</v>
      </c>
      <c r="H205">
        <v>0</v>
      </c>
      <c r="S205">
        <f t="shared" si="137"/>
        <v>180</v>
      </c>
      <c r="T205">
        <f t="shared" si="135"/>
        <v>77</v>
      </c>
      <c r="U205" s="31">
        <f t="shared" si="137"/>
        <v>180</v>
      </c>
      <c r="V205">
        <f t="shared" si="150"/>
        <v>73.214285714285708</v>
      </c>
      <c r="W205" s="31">
        <f t="shared" ref="W205" si="189">W204+1</f>
        <v>180</v>
      </c>
      <c r="X205">
        <f t="shared" si="159"/>
        <v>74.023809523809518</v>
      </c>
    </row>
    <row r="206" spans="1:24" x14ac:dyDescent="0.45">
      <c r="A206">
        <v>2021</v>
      </c>
      <c r="B206">
        <v>6</v>
      </c>
      <c r="C206">
        <v>30</v>
      </c>
      <c r="D206">
        <v>91</v>
      </c>
      <c r="E206">
        <v>66</v>
      </c>
      <c r="F206">
        <v>0</v>
      </c>
      <c r="G206">
        <v>0</v>
      </c>
      <c r="H206">
        <v>0</v>
      </c>
      <c r="S206">
        <f t="shared" si="137"/>
        <v>181</v>
      </c>
      <c r="T206">
        <f t="shared" si="135"/>
        <v>78.5</v>
      </c>
      <c r="U206" s="31">
        <f t="shared" si="137"/>
        <v>181</v>
      </c>
      <c r="V206">
        <f t="shared" si="150"/>
        <v>73.928571428571431</v>
      </c>
      <c r="W206" s="31">
        <f t="shared" ref="W206" si="190">W205+1</f>
        <v>181</v>
      </c>
      <c r="X206">
        <f t="shared" si="159"/>
        <v>74.19047619047619</v>
      </c>
    </row>
    <row r="207" spans="1:24" x14ac:dyDescent="0.45">
      <c r="A207">
        <v>2021</v>
      </c>
      <c r="B207">
        <v>7</v>
      </c>
      <c r="C207">
        <v>1</v>
      </c>
      <c r="D207">
        <v>90</v>
      </c>
      <c r="E207">
        <v>67</v>
      </c>
      <c r="F207">
        <v>0.84</v>
      </c>
      <c r="G207">
        <v>0</v>
      </c>
      <c r="H207">
        <v>0</v>
      </c>
      <c r="S207">
        <f t="shared" si="137"/>
        <v>182</v>
      </c>
      <c r="T207">
        <f t="shared" si="135"/>
        <v>78.5</v>
      </c>
      <c r="U207" s="31">
        <f t="shared" si="137"/>
        <v>182</v>
      </c>
      <c r="V207">
        <f t="shared" si="150"/>
        <v>74.785714285714292</v>
      </c>
      <c r="W207" s="31">
        <f t="shared" ref="W207" si="191">W206+1</f>
        <v>182</v>
      </c>
      <c r="X207">
        <f t="shared" si="159"/>
        <v>74.261904761904759</v>
      </c>
    </row>
    <row r="208" spans="1:24" x14ac:dyDescent="0.45">
      <c r="A208">
        <v>2021</v>
      </c>
      <c r="B208">
        <v>7</v>
      </c>
      <c r="C208">
        <v>2</v>
      </c>
      <c r="D208">
        <v>83</v>
      </c>
      <c r="E208">
        <v>63</v>
      </c>
      <c r="F208">
        <v>0.78</v>
      </c>
      <c r="G208">
        <v>0</v>
      </c>
      <c r="H208">
        <v>0</v>
      </c>
      <c r="S208">
        <f t="shared" si="137"/>
        <v>183</v>
      </c>
      <c r="T208">
        <f t="shared" si="135"/>
        <v>73</v>
      </c>
      <c r="U208" s="31">
        <f t="shared" si="137"/>
        <v>183</v>
      </c>
      <c r="V208">
        <f t="shared" si="150"/>
        <v>75.035714285714292</v>
      </c>
      <c r="W208" s="31">
        <f t="shared" ref="W208" si="192">W207+1</f>
        <v>183</v>
      </c>
      <c r="X208">
        <f t="shared" si="159"/>
        <v>74.19047619047619</v>
      </c>
    </row>
    <row r="209" spans="1:24" x14ac:dyDescent="0.45">
      <c r="A209">
        <v>2021</v>
      </c>
      <c r="B209">
        <v>7</v>
      </c>
      <c r="C209">
        <v>3</v>
      </c>
      <c r="D209">
        <v>80</v>
      </c>
      <c r="E209">
        <v>54</v>
      </c>
      <c r="F209">
        <v>0</v>
      </c>
      <c r="G209">
        <v>0</v>
      </c>
      <c r="H209">
        <v>0</v>
      </c>
      <c r="S209">
        <f t="shared" si="137"/>
        <v>184</v>
      </c>
      <c r="T209">
        <f t="shared" si="135"/>
        <v>67</v>
      </c>
      <c r="U209" s="31">
        <f t="shared" si="137"/>
        <v>184</v>
      </c>
      <c r="V209">
        <f t="shared" si="150"/>
        <v>74.535714285714292</v>
      </c>
      <c r="W209" s="31">
        <f t="shared" ref="W209" si="193">W208+1</f>
        <v>184</v>
      </c>
      <c r="X209">
        <f t="shared" si="159"/>
        <v>73.714285714285708</v>
      </c>
    </row>
    <row r="210" spans="1:24" x14ac:dyDescent="0.45">
      <c r="A210">
        <v>2021</v>
      </c>
      <c r="B210">
        <v>7</v>
      </c>
      <c r="C210">
        <v>4</v>
      </c>
      <c r="D210">
        <v>82</v>
      </c>
      <c r="E210">
        <v>55</v>
      </c>
      <c r="F210">
        <v>0</v>
      </c>
      <c r="G210">
        <v>0</v>
      </c>
      <c r="H210">
        <v>0</v>
      </c>
      <c r="S210">
        <f t="shared" si="137"/>
        <v>185</v>
      </c>
      <c r="T210">
        <f t="shared" si="135"/>
        <v>68.5</v>
      </c>
      <c r="U210" s="31">
        <f t="shared" si="137"/>
        <v>185</v>
      </c>
      <c r="V210">
        <f t="shared" si="150"/>
        <v>73.821428571428569</v>
      </c>
      <c r="W210" s="31">
        <f t="shared" ref="W210" si="194">W209+1</f>
        <v>185</v>
      </c>
      <c r="X210">
        <f t="shared" si="159"/>
        <v>73.30952380952381</v>
      </c>
    </row>
    <row r="211" spans="1:24" x14ac:dyDescent="0.45">
      <c r="A211">
        <v>2021</v>
      </c>
      <c r="B211">
        <v>7</v>
      </c>
      <c r="C211">
        <v>5</v>
      </c>
      <c r="D211">
        <v>89</v>
      </c>
      <c r="E211">
        <v>62</v>
      </c>
      <c r="F211">
        <v>0</v>
      </c>
      <c r="G211">
        <v>0</v>
      </c>
      <c r="H211">
        <v>0</v>
      </c>
      <c r="S211">
        <f t="shared" si="137"/>
        <v>186</v>
      </c>
      <c r="T211">
        <f t="shared" si="135"/>
        <v>75.5</v>
      </c>
      <c r="U211" s="31">
        <f t="shared" si="137"/>
        <v>186</v>
      </c>
      <c r="V211">
        <f t="shared" si="150"/>
        <v>73.464285714285708</v>
      </c>
      <c r="W211" s="31">
        <f t="shared" ref="W211" si="195">W210+1</f>
        <v>186</v>
      </c>
      <c r="X211">
        <f t="shared" si="159"/>
        <v>73.19047619047619</v>
      </c>
    </row>
    <row r="212" spans="1:24" x14ac:dyDescent="0.45">
      <c r="A212">
        <v>2021</v>
      </c>
      <c r="B212">
        <v>7</v>
      </c>
      <c r="C212">
        <v>6</v>
      </c>
      <c r="D212">
        <v>92</v>
      </c>
      <c r="E212">
        <v>63</v>
      </c>
      <c r="F212">
        <v>0</v>
      </c>
      <c r="G212">
        <v>0</v>
      </c>
      <c r="H212">
        <v>0</v>
      </c>
      <c r="S212">
        <f t="shared" si="137"/>
        <v>187</v>
      </c>
      <c r="T212">
        <f t="shared" si="135"/>
        <v>77.5</v>
      </c>
      <c r="U212" s="31">
        <f t="shared" si="137"/>
        <v>187</v>
      </c>
      <c r="V212">
        <f t="shared" si="150"/>
        <v>73.964285714285708</v>
      </c>
      <c r="W212" s="31">
        <f t="shared" ref="W212" si="196">W211+1</f>
        <v>187</v>
      </c>
      <c r="X212">
        <f t="shared" si="159"/>
        <v>73.5</v>
      </c>
    </row>
    <row r="213" spans="1:24" x14ac:dyDescent="0.45">
      <c r="A213">
        <v>2021</v>
      </c>
      <c r="B213">
        <v>7</v>
      </c>
      <c r="C213">
        <v>7</v>
      </c>
      <c r="D213">
        <v>84</v>
      </c>
      <c r="E213">
        <v>64</v>
      </c>
      <c r="F213" t="s">
        <v>116</v>
      </c>
      <c r="G213" t="s">
        <v>117</v>
      </c>
      <c r="H213">
        <v>0</v>
      </c>
      <c r="S213">
        <f t="shared" si="137"/>
        <v>188</v>
      </c>
      <c r="T213">
        <f t="shared" si="135"/>
        <v>74</v>
      </c>
      <c r="U213" s="31">
        <f t="shared" si="137"/>
        <v>188</v>
      </c>
      <c r="V213">
        <f t="shared" si="150"/>
        <v>74.357142857142861</v>
      </c>
      <c r="W213" s="31">
        <f t="shared" ref="W213" si="197">W212+1</f>
        <v>188</v>
      </c>
      <c r="X213">
        <f t="shared" si="159"/>
        <v>73.761904761904759</v>
      </c>
    </row>
    <row r="214" spans="1:24" x14ac:dyDescent="0.45">
      <c r="A214">
        <v>2021</v>
      </c>
      <c r="B214">
        <v>7</v>
      </c>
      <c r="C214">
        <v>8</v>
      </c>
      <c r="D214">
        <v>86</v>
      </c>
      <c r="E214">
        <v>70</v>
      </c>
      <c r="F214" t="s">
        <v>116</v>
      </c>
      <c r="G214" t="s">
        <v>117</v>
      </c>
      <c r="H214">
        <v>0</v>
      </c>
      <c r="S214">
        <f t="shared" si="137"/>
        <v>189</v>
      </c>
      <c r="T214">
        <f t="shared" si="135"/>
        <v>78</v>
      </c>
      <c r="U214" s="31">
        <f t="shared" si="137"/>
        <v>189</v>
      </c>
      <c r="V214">
        <f t="shared" si="150"/>
        <v>74.821428571428569</v>
      </c>
      <c r="W214" s="31">
        <f t="shared" ref="W214" si="198">W213+1</f>
        <v>189</v>
      </c>
      <c r="X214">
        <f t="shared" si="159"/>
        <v>74.30952380952381</v>
      </c>
    </row>
    <row r="215" spans="1:24" x14ac:dyDescent="0.45">
      <c r="A215">
        <v>2021</v>
      </c>
      <c r="B215">
        <v>7</v>
      </c>
      <c r="C215">
        <v>9</v>
      </c>
      <c r="D215">
        <v>90</v>
      </c>
      <c r="E215">
        <v>69</v>
      </c>
      <c r="F215">
        <v>0</v>
      </c>
      <c r="G215">
        <v>0</v>
      </c>
      <c r="H215">
        <v>0</v>
      </c>
      <c r="S215">
        <f t="shared" si="137"/>
        <v>190</v>
      </c>
      <c r="T215">
        <f t="shared" si="135"/>
        <v>79.5</v>
      </c>
      <c r="U215" s="31">
        <f t="shared" si="137"/>
        <v>190</v>
      </c>
      <c r="V215">
        <f t="shared" si="150"/>
        <v>75.357142857142861</v>
      </c>
      <c r="W215" s="31">
        <f t="shared" ref="W215" si="199">W214+1</f>
        <v>190</v>
      </c>
      <c r="X215">
        <f t="shared" si="159"/>
        <v>74.785714285714292</v>
      </c>
    </row>
    <row r="216" spans="1:24" x14ac:dyDescent="0.45">
      <c r="A216">
        <v>2021</v>
      </c>
      <c r="B216">
        <v>7</v>
      </c>
      <c r="C216">
        <v>10</v>
      </c>
      <c r="D216">
        <v>88</v>
      </c>
      <c r="E216">
        <v>70</v>
      </c>
      <c r="F216">
        <v>0.08</v>
      </c>
      <c r="G216">
        <v>0</v>
      </c>
      <c r="H216">
        <v>0</v>
      </c>
      <c r="S216">
        <f t="shared" si="137"/>
        <v>191</v>
      </c>
      <c r="T216">
        <f t="shared" si="135"/>
        <v>79</v>
      </c>
      <c r="U216" s="31">
        <f t="shared" si="137"/>
        <v>191</v>
      </c>
      <c r="V216">
        <f t="shared" si="150"/>
        <v>75.821428571428569</v>
      </c>
      <c r="W216" s="31">
        <f t="shared" ref="W216" si="200">W215+1</f>
        <v>191</v>
      </c>
      <c r="X216">
        <f t="shared" si="159"/>
        <v>75.023809523809518</v>
      </c>
    </row>
    <row r="217" spans="1:24" x14ac:dyDescent="0.45">
      <c r="A217">
        <v>2021</v>
      </c>
      <c r="B217">
        <v>7</v>
      </c>
      <c r="C217">
        <v>11</v>
      </c>
      <c r="D217">
        <v>91</v>
      </c>
      <c r="E217">
        <v>65</v>
      </c>
      <c r="F217" t="s">
        <v>116</v>
      </c>
      <c r="G217" t="s">
        <v>117</v>
      </c>
      <c r="H217">
        <v>0</v>
      </c>
      <c r="S217">
        <f t="shared" si="137"/>
        <v>192</v>
      </c>
      <c r="T217">
        <f t="shared" si="135"/>
        <v>78</v>
      </c>
      <c r="U217" s="31">
        <f t="shared" si="137"/>
        <v>192</v>
      </c>
      <c r="V217">
        <f t="shared" si="150"/>
        <v>75.928571428571431</v>
      </c>
      <c r="W217" s="31">
        <f t="shared" ref="W217" si="201">W216+1</f>
        <v>192</v>
      </c>
      <c r="X217">
        <f t="shared" si="159"/>
        <v>75</v>
      </c>
    </row>
    <row r="218" spans="1:24" x14ac:dyDescent="0.45">
      <c r="A218">
        <v>2021</v>
      </c>
      <c r="B218">
        <v>7</v>
      </c>
      <c r="C218">
        <v>12</v>
      </c>
      <c r="D218">
        <v>89</v>
      </c>
      <c r="E218">
        <v>66</v>
      </c>
      <c r="F218" t="s">
        <v>116</v>
      </c>
      <c r="G218" t="s">
        <v>117</v>
      </c>
      <c r="H218">
        <v>0</v>
      </c>
      <c r="S218">
        <f t="shared" si="137"/>
        <v>193</v>
      </c>
      <c r="T218">
        <f t="shared" si="135"/>
        <v>77.5</v>
      </c>
      <c r="U218" s="31">
        <f t="shared" si="137"/>
        <v>193</v>
      </c>
      <c r="V218">
        <f t="shared" si="150"/>
        <v>75.821428571428569</v>
      </c>
      <c r="W218" s="31">
        <f t="shared" ref="W218" si="202">W217+1</f>
        <v>193</v>
      </c>
      <c r="X218">
        <f t="shared" si="159"/>
        <v>74.857142857142861</v>
      </c>
    </row>
    <row r="219" spans="1:24" x14ac:dyDescent="0.45">
      <c r="A219">
        <v>2021</v>
      </c>
      <c r="B219">
        <v>7</v>
      </c>
      <c r="C219">
        <v>13</v>
      </c>
      <c r="D219">
        <v>85</v>
      </c>
      <c r="E219">
        <v>65</v>
      </c>
      <c r="F219">
        <v>0.05</v>
      </c>
      <c r="G219">
        <v>0</v>
      </c>
      <c r="H219">
        <v>0</v>
      </c>
      <c r="S219">
        <f t="shared" si="137"/>
        <v>194</v>
      </c>
      <c r="T219">
        <f t="shared" ref="T219:T282" si="203">AVERAGE(D219:E219)</f>
        <v>75</v>
      </c>
      <c r="U219" s="31">
        <f t="shared" si="137"/>
        <v>194</v>
      </c>
      <c r="V219">
        <f t="shared" si="150"/>
        <v>75.678571428571431</v>
      </c>
      <c r="W219" s="31">
        <f t="shared" ref="W219" si="204">W218+1</f>
        <v>194</v>
      </c>
      <c r="X219">
        <f t="shared" si="159"/>
        <v>75.071428571428569</v>
      </c>
    </row>
    <row r="220" spans="1:24" x14ac:dyDescent="0.45">
      <c r="A220">
        <v>2021</v>
      </c>
      <c r="B220">
        <v>7</v>
      </c>
      <c r="C220">
        <v>14</v>
      </c>
      <c r="D220">
        <v>88</v>
      </c>
      <c r="E220">
        <v>68</v>
      </c>
      <c r="F220">
        <v>0.02</v>
      </c>
      <c r="G220">
        <v>0</v>
      </c>
      <c r="H220">
        <v>0</v>
      </c>
      <c r="S220">
        <f t="shared" ref="S220:U283" si="205">S219+1</f>
        <v>195</v>
      </c>
      <c r="T220">
        <f t="shared" si="203"/>
        <v>78</v>
      </c>
      <c r="U220" s="31">
        <f t="shared" si="205"/>
        <v>195</v>
      </c>
      <c r="V220">
        <f t="shared" si="150"/>
        <v>75.642857142857139</v>
      </c>
      <c r="W220" s="31">
        <f t="shared" ref="W220" si="206">W219+1</f>
        <v>195</v>
      </c>
      <c r="X220">
        <f t="shared" si="159"/>
        <v>75.523809523809518</v>
      </c>
    </row>
    <row r="221" spans="1:24" x14ac:dyDescent="0.45">
      <c r="A221">
        <v>2021</v>
      </c>
      <c r="B221">
        <v>7</v>
      </c>
      <c r="C221">
        <v>15</v>
      </c>
      <c r="D221">
        <v>89</v>
      </c>
      <c r="E221">
        <v>66</v>
      </c>
      <c r="F221">
        <v>0</v>
      </c>
      <c r="G221">
        <v>0</v>
      </c>
      <c r="H221">
        <v>0</v>
      </c>
      <c r="S221">
        <f t="shared" si="205"/>
        <v>196</v>
      </c>
      <c r="T221">
        <f t="shared" si="203"/>
        <v>77.5</v>
      </c>
      <c r="U221" s="31">
        <f t="shared" si="205"/>
        <v>196</v>
      </c>
      <c r="V221">
        <f t="shared" si="150"/>
        <v>75.571428571428569</v>
      </c>
      <c r="W221" s="31">
        <f t="shared" ref="W221" si="207">W220+1</f>
        <v>196</v>
      </c>
      <c r="X221">
        <f t="shared" si="159"/>
        <v>75.80952380952381</v>
      </c>
    </row>
    <row r="222" spans="1:24" x14ac:dyDescent="0.45">
      <c r="A222">
        <v>2021</v>
      </c>
      <c r="B222">
        <v>7</v>
      </c>
      <c r="C222">
        <v>16</v>
      </c>
      <c r="D222">
        <v>92</v>
      </c>
      <c r="E222">
        <v>65</v>
      </c>
      <c r="F222">
        <v>0.02</v>
      </c>
      <c r="G222">
        <v>0</v>
      </c>
      <c r="H222">
        <v>0</v>
      </c>
      <c r="S222">
        <f t="shared" si="205"/>
        <v>197</v>
      </c>
      <c r="T222">
        <f t="shared" si="203"/>
        <v>78.5</v>
      </c>
      <c r="U222" s="31">
        <f t="shared" si="205"/>
        <v>197</v>
      </c>
      <c r="V222">
        <f t="shared" si="150"/>
        <v>75.964285714285708</v>
      </c>
      <c r="W222" s="31">
        <f t="shared" ref="W222" si="208">W221+1</f>
        <v>197</v>
      </c>
      <c r="X222">
        <f t="shared" si="159"/>
        <v>76.11904761904762</v>
      </c>
    </row>
    <row r="223" spans="1:24" x14ac:dyDescent="0.45">
      <c r="A223">
        <v>2021</v>
      </c>
      <c r="B223">
        <v>7</v>
      </c>
      <c r="C223">
        <v>17</v>
      </c>
      <c r="D223">
        <v>87</v>
      </c>
      <c r="E223">
        <v>68</v>
      </c>
      <c r="F223" t="s">
        <v>116</v>
      </c>
      <c r="G223" t="s">
        <v>117</v>
      </c>
      <c r="H223">
        <v>0</v>
      </c>
      <c r="S223">
        <f t="shared" si="205"/>
        <v>198</v>
      </c>
      <c r="T223">
        <f t="shared" si="203"/>
        <v>77.5</v>
      </c>
      <c r="U223" s="31">
        <f t="shared" si="205"/>
        <v>198</v>
      </c>
      <c r="V223">
        <f t="shared" si="150"/>
        <v>76.714285714285708</v>
      </c>
      <c r="W223" s="31">
        <f t="shared" ref="W223" si="209">W222+1</f>
        <v>198</v>
      </c>
      <c r="X223">
        <f t="shared" si="159"/>
        <v>76.357142857142861</v>
      </c>
    </row>
    <row r="224" spans="1:24" x14ac:dyDescent="0.45">
      <c r="A224">
        <v>2021</v>
      </c>
      <c r="B224">
        <v>7</v>
      </c>
      <c r="C224">
        <v>18</v>
      </c>
      <c r="D224">
        <v>82</v>
      </c>
      <c r="E224">
        <v>68</v>
      </c>
      <c r="F224">
        <v>1.05</v>
      </c>
      <c r="G224">
        <v>0</v>
      </c>
      <c r="H224">
        <v>0</v>
      </c>
      <c r="S224">
        <f t="shared" si="205"/>
        <v>199</v>
      </c>
      <c r="T224">
        <f t="shared" si="203"/>
        <v>75</v>
      </c>
      <c r="U224" s="31">
        <f t="shared" si="205"/>
        <v>199</v>
      </c>
      <c r="V224">
        <f t="shared" si="150"/>
        <v>77.178571428571431</v>
      </c>
      <c r="W224" s="31">
        <f t="shared" ref="W224" si="210">W223+1</f>
        <v>199</v>
      </c>
      <c r="X224">
        <f t="shared" si="159"/>
        <v>76.285714285714292</v>
      </c>
    </row>
    <row r="225" spans="1:24" x14ac:dyDescent="0.45">
      <c r="A225">
        <v>2021</v>
      </c>
      <c r="B225">
        <v>7</v>
      </c>
      <c r="C225">
        <v>19</v>
      </c>
      <c r="D225">
        <v>86</v>
      </c>
      <c r="E225">
        <v>69</v>
      </c>
      <c r="F225">
        <v>0.05</v>
      </c>
      <c r="G225">
        <v>0</v>
      </c>
      <c r="H225">
        <v>0</v>
      </c>
      <c r="S225">
        <f t="shared" si="205"/>
        <v>200</v>
      </c>
      <c r="T225">
        <f t="shared" si="203"/>
        <v>77.5</v>
      </c>
      <c r="U225" s="31">
        <f t="shared" si="205"/>
        <v>200</v>
      </c>
      <c r="V225">
        <f t="shared" si="150"/>
        <v>77.321428571428569</v>
      </c>
      <c r="W225" s="31">
        <f t="shared" ref="W225" si="211">W224+1</f>
        <v>200</v>
      </c>
      <c r="X225">
        <f t="shared" si="159"/>
        <v>76.214285714285708</v>
      </c>
    </row>
    <row r="226" spans="1:24" x14ac:dyDescent="0.45">
      <c r="A226">
        <v>2021</v>
      </c>
      <c r="B226">
        <v>7</v>
      </c>
      <c r="C226">
        <v>20</v>
      </c>
      <c r="D226">
        <v>84</v>
      </c>
      <c r="E226">
        <v>64</v>
      </c>
      <c r="F226">
        <v>0</v>
      </c>
      <c r="G226">
        <v>0</v>
      </c>
      <c r="H226">
        <v>0</v>
      </c>
      <c r="S226">
        <f t="shared" si="205"/>
        <v>201</v>
      </c>
      <c r="T226">
        <f t="shared" si="203"/>
        <v>74</v>
      </c>
      <c r="U226" s="31">
        <f t="shared" si="205"/>
        <v>201</v>
      </c>
      <c r="V226">
        <f t="shared" si="150"/>
        <v>77.071428571428569</v>
      </c>
      <c r="W226" s="31">
        <f t="shared" ref="W226" si="212">W225+1</f>
        <v>201</v>
      </c>
      <c r="X226">
        <f t="shared" si="159"/>
        <v>76.071428571428569</v>
      </c>
    </row>
    <row r="227" spans="1:24" x14ac:dyDescent="0.45">
      <c r="A227">
        <v>2021</v>
      </c>
      <c r="B227">
        <v>7</v>
      </c>
      <c r="C227">
        <v>21</v>
      </c>
      <c r="D227">
        <v>88</v>
      </c>
      <c r="E227">
        <v>61</v>
      </c>
      <c r="F227">
        <v>0</v>
      </c>
      <c r="G227">
        <v>0</v>
      </c>
      <c r="H227">
        <v>0</v>
      </c>
      <c r="S227">
        <f t="shared" si="205"/>
        <v>202</v>
      </c>
      <c r="T227">
        <f t="shared" si="203"/>
        <v>74.5</v>
      </c>
      <c r="U227" s="31">
        <f t="shared" si="205"/>
        <v>202</v>
      </c>
      <c r="V227">
        <f t="shared" si="150"/>
        <v>77.107142857142861</v>
      </c>
      <c r="W227" s="31">
        <f t="shared" ref="W227" si="213">W226+1</f>
        <v>202</v>
      </c>
      <c r="X227">
        <f t="shared" si="159"/>
        <v>75.88095238095238</v>
      </c>
    </row>
    <row r="228" spans="1:24" x14ac:dyDescent="0.45">
      <c r="A228">
        <v>2021</v>
      </c>
      <c r="B228">
        <v>7</v>
      </c>
      <c r="C228">
        <v>22</v>
      </c>
      <c r="D228">
        <v>88</v>
      </c>
      <c r="E228">
        <v>62</v>
      </c>
      <c r="F228">
        <v>0</v>
      </c>
      <c r="G228">
        <v>0</v>
      </c>
      <c r="H228">
        <v>0</v>
      </c>
      <c r="S228">
        <f t="shared" si="205"/>
        <v>203</v>
      </c>
      <c r="T228">
        <f t="shared" si="203"/>
        <v>75</v>
      </c>
      <c r="U228" s="31">
        <f t="shared" si="205"/>
        <v>203</v>
      </c>
      <c r="V228">
        <f t="shared" si="150"/>
        <v>76.892857142857139</v>
      </c>
      <c r="W228" s="31">
        <f t="shared" ref="W228" si="214">W227+1</f>
        <v>203</v>
      </c>
      <c r="X228">
        <f t="shared" si="159"/>
        <v>75.714285714285708</v>
      </c>
    </row>
    <row r="229" spans="1:24" x14ac:dyDescent="0.45">
      <c r="A229">
        <v>2021</v>
      </c>
      <c r="B229">
        <v>7</v>
      </c>
      <c r="C229">
        <v>23</v>
      </c>
      <c r="D229">
        <v>90</v>
      </c>
      <c r="E229">
        <v>60</v>
      </c>
      <c r="F229">
        <v>0</v>
      </c>
      <c r="G229">
        <v>0</v>
      </c>
      <c r="H229">
        <v>0</v>
      </c>
      <c r="S229">
        <f t="shared" si="205"/>
        <v>204</v>
      </c>
      <c r="T229">
        <f t="shared" si="203"/>
        <v>75</v>
      </c>
      <c r="U229" s="31">
        <f t="shared" si="205"/>
        <v>204</v>
      </c>
      <c r="V229">
        <f t="shared" si="150"/>
        <v>76.571428571428569</v>
      </c>
      <c r="W229" s="31">
        <f t="shared" ref="W229" si="215">W228+1</f>
        <v>204</v>
      </c>
      <c r="X229">
        <f t="shared" si="159"/>
        <v>75.80952380952381</v>
      </c>
    </row>
    <row r="230" spans="1:24" x14ac:dyDescent="0.45">
      <c r="A230">
        <v>2021</v>
      </c>
      <c r="B230">
        <v>7</v>
      </c>
      <c r="C230">
        <v>24</v>
      </c>
      <c r="D230">
        <v>91</v>
      </c>
      <c r="E230">
        <v>64</v>
      </c>
      <c r="F230">
        <v>0</v>
      </c>
      <c r="G230">
        <v>0</v>
      </c>
      <c r="H230">
        <v>0</v>
      </c>
      <c r="S230">
        <f t="shared" si="205"/>
        <v>205</v>
      </c>
      <c r="T230">
        <f t="shared" si="203"/>
        <v>77.5</v>
      </c>
      <c r="U230" s="31">
        <f t="shared" si="205"/>
        <v>205</v>
      </c>
      <c r="V230">
        <f t="shared" si="150"/>
        <v>76.464285714285708</v>
      </c>
      <c r="W230" s="31">
        <f t="shared" ref="W230" si="216">W229+1</f>
        <v>205</v>
      </c>
      <c r="X230">
        <f t="shared" si="159"/>
        <v>76.30952380952381</v>
      </c>
    </row>
    <row r="231" spans="1:24" x14ac:dyDescent="0.45">
      <c r="A231">
        <v>2021</v>
      </c>
      <c r="B231">
        <v>7</v>
      </c>
      <c r="C231">
        <v>25</v>
      </c>
      <c r="D231">
        <v>91</v>
      </c>
      <c r="E231">
        <v>67</v>
      </c>
      <c r="F231">
        <v>0.99</v>
      </c>
      <c r="G231">
        <v>0</v>
      </c>
      <c r="H231">
        <v>0</v>
      </c>
      <c r="S231">
        <f t="shared" si="205"/>
        <v>206</v>
      </c>
      <c r="T231">
        <f t="shared" si="203"/>
        <v>79</v>
      </c>
      <c r="U231" s="31">
        <f t="shared" si="205"/>
        <v>206</v>
      </c>
      <c r="V231">
        <f t="shared" si="150"/>
        <v>76.535714285714292</v>
      </c>
      <c r="W231" s="31">
        <f t="shared" ref="W231" si="217">W230+1</f>
        <v>206</v>
      </c>
      <c r="X231">
        <f t="shared" si="159"/>
        <v>76.80952380952381</v>
      </c>
    </row>
    <row r="232" spans="1:24" x14ac:dyDescent="0.45">
      <c r="A232">
        <v>2021</v>
      </c>
      <c r="B232">
        <v>7</v>
      </c>
      <c r="C232">
        <v>26</v>
      </c>
      <c r="D232">
        <v>86</v>
      </c>
      <c r="E232">
        <v>70</v>
      </c>
      <c r="F232">
        <v>0.1</v>
      </c>
      <c r="G232">
        <v>0</v>
      </c>
      <c r="H232">
        <v>0</v>
      </c>
      <c r="S232">
        <f t="shared" si="205"/>
        <v>207</v>
      </c>
      <c r="T232">
        <f t="shared" si="203"/>
        <v>78</v>
      </c>
      <c r="U232" s="31">
        <f t="shared" si="205"/>
        <v>207</v>
      </c>
      <c r="V232">
        <f t="shared" ref="V232:V295" si="218">AVERAGE(T219:T232)</f>
        <v>76.571428571428569</v>
      </c>
      <c r="W232" s="31">
        <f t="shared" ref="W232" si="219">W231+1</f>
        <v>207</v>
      </c>
      <c r="X232">
        <f t="shared" si="159"/>
        <v>76.928571428571431</v>
      </c>
    </row>
    <row r="233" spans="1:24" x14ac:dyDescent="0.45">
      <c r="A233">
        <v>2021</v>
      </c>
      <c r="B233">
        <v>7</v>
      </c>
      <c r="C233">
        <v>27</v>
      </c>
      <c r="D233">
        <v>92</v>
      </c>
      <c r="E233">
        <v>70</v>
      </c>
      <c r="F233">
        <v>0</v>
      </c>
      <c r="G233">
        <v>0</v>
      </c>
      <c r="H233">
        <v>0</v>
      </c>
      <c r="S233">
        <f t="shared" si="205"/>
        <v>208</v>
      </c>
      <c r="T233">
        <f t="shared" si="203"/>
        <v>81</v>
      </c>
      <c r="U233" s="31">
        <f t="shared" si="205"/>
        <v>208</v>
      </c>
      <c r="V233">
        <f t="shared" si="218"/>
        <v>77</v>
      </c>
      <c r="W233" s="31">
        <f t="shared" ref="W233" si="220">W232+1</f>
        <v>208</v>
      </c>
      <c r="X233">
        <f t="shared" si="159"/>
        <v>77.095238095238102</v>
      </c>
    </row>
    <row r="234" spans="1:24" x14ac:dyDescent="0.45">
      <c r="A234">
        <v>2021</v>
      </c>
      <c r="B234">
        <v>7</v>
      </c>
      <c r="C234">
        <v>28</v>
      </c>
      <c r="D234">
        <v>93</v>
      </c>
      <c r="E234">
        <v>65</v>
      </c>
      <c r="F234">
        <v>0</v>
      </c>
      <c r="G234">
        <v>0</v>
      </c>
      <c r="H234">
        <v>0</v>
      </c>
      <c r="S234">
        <f t="shared" si="205"/>
        <v>209</v>
      </c>
      <c r="T234">
        <f t="shared" si="203"/>
        <v>79</v>
      </c>
      <c r="U234" s="31">
        <f t="shared" si="205"/>
        <v>209</v>
      </c>
      <c r="V234">
        <f t="shared" si="218"/>
        <v>77.071428571428569</v>
      </c>
      <c r="W234" s="31">
        <f t="shared" ref="W234" si="221">W233+1</f>
        <v>209</v>
      </c>
      <c r="X234">
        <f t="shared" si="159"/>
        <v>77.333333333333329</v>
      </c>
    </row>
    <row r="235" spans="1:24" x14ac:dyDescent="0.45">
      <c r="A235">
        <v>2021</v>
      </c>
      <c r="B235">
        <v>7</v>
      </c>
      <c r="C235">
        <v>29</v>
      </c>
      <c r="D235">
        <v>90</v>
      </c>
      <c r="E235">
        <v>63</v>
      </c>
      <c r="F235">
        <v>0</v>
      </c>
      <c r="G235">
        <v>0</v>
      </c>
      <c r="H235">
        <v>0</v>
      </c>
      <c r="S235">
        <f t="shared" si="205"/>
        <v>210</v>
      </c>
      <c r="T235">
        <f t="shared" si="203"/>
        <v>76.5</v>
      </c>
      <c r="U235" s="31">
        <f t="shared" si="205"/>
        <v>210</v>
      </c>
      <c r="V235">
        <f t="shared" si="218"/>
        <v>77</v>
      </c>
      <c r="W235" s="31">
        <f t="shared" ref="W235" si="222">W234+1</f>
        <v>210</v>
      </c>
      <c r="X235">
        <f t="shared" si="159"/>
        <v>77.261904761904759</v>
      </c>
    </row>
    <row r="236" spans="1:24" x14ac:dyDescent="0.45">
      <c r="A236">
        <v>2021</v>
      </c>
      <c r="B236">
        <v>7</v>
      </c>
      <c r="C236">
        <v>30</v>
      </c>
      <c r="D236">
        <v>92</v>
      </c>
      <c r="E236">
        <v>69</v>
      </c>
      <c r="F236">
        <v>0.04</v>
      </c>
      <c r="G236">
        <v>0</v>
      </c>
      <c r="H236">
        <v>0</v>
      </c>
      <c r="S236">
        <f t="shared" si="205"/>
        <v>211</v>
      </c>
      <c r="T236">
        <f t="shared" si="203"/>
        <v>80.5</v>
      </c>
      <c r="U236" s="31">
        <f t="shared" si="205"/>
        <v>211</v>
      </c>
      <c r="V236">
        <f t="shared" si="218"/>
        <v>77.142857142857139</v>
      </c>
      <c r="W236" s="31">
        <f t="shared" ref="W236" si="223">W235+1</f>
        <v>211</v>
      </c>
      <c r="X236">
        <f t="shared" si="159"/>
        <v>77.30952380952381</v>
      </c>
    </row>
    <row r="237" spans="1:24" x14ac:dyDescent="0.45">
      <c r="A237">
        <v>2021</v>
      </c>
      <c r="B237">
        <v>7</v>
      </c>
      <c r="C237">
        <v>31</v>
      </c>
      <c r="D237">
        <v>90</v>
      </c>
      <c r="E237">
        <v>65</v>
      </c>
      <c r="F237">
        <v>0</v>
      </c>
      <c r="G237">
        <v>0</v>
      </c>
      <c r="H237">
        <v>0</v>
      </c>
      <c r="S237">
        <f t="shared" si="205"/>
        <v>212</v>
      </c>
      <c r="T237">
        <f t="shared" si="203"/>
        <v>77.5</v>
      </c>
      <c r="U237" s="31">
        <f t="shared" si="205"/>
        <v>212</v>
      </c>
      <c r="V237">
        <f t="shared" si="218"/>
        <v>77.142857142857139</v>
      </c>
      <c r="W237" s="31">
        <f t="shared" ref="W237" si="224">W236+1</f>
        <v>212</v>
      </c>
      <c r="X237">
        <f t="shared" si="159"/>
        <v>77.238095238095241</v>
      </c>
    </row>
    <row r="238" spans="1:24" x14ac:dyDescent="0.45">
      <c r="A238">
        <v>2021</v>
      </c>
      <c r="B238">
        <v>8</v>
      </c>
      <c r="C238">
        <v>1</v>
      </c>
      <c r="D238">
        <v>84</v>
      </c>
      <c r="E238">
        <v>64</v>
      </c>
      <c r="F238">
        <v>0.35</v>
      </c>
      <c r="G238">
        <v>0</v>
      </c>
      <c r="H238">
        <v>0</v>
      </c>
      <c r="S238">
        <f t="shared" si="205"/>
        <v>213</v>
      </c>
      <c r="T238">
        <f t="shared" si="203"/>
        <v>74</v>
      </c>
      <c r="U238" s="31">
        <f t="shared" si="205"/>
        <v>213</v>
      </c>
      <c r="V238">
        <f t="shared" si="218"/>
        <v>77.071428571428569</v>
      </c>
      <c r="W238" s="31">
        <f t="shared" ref="W238" si="225">W237+1</f>
        <v>213</v>
      </c>
      <c r="X238">
        <f t="shared" si="159"/>
        <v>77.047619047619051</v>
      </c>
    </row>
    <row r="239" spans="1:24" x14ac:dyDescent="0.45">
      <c r="A239">
        <v>2021</v>
      </c>
      <c r="B239">
        <v>8</v>
      </c>
      <c r="C239">
        <v>2</v>
      </c>
      <c r="D239">
        <v>83</v>
      </c>
      <c r="E239">
        <v>62</v>
      </c>
      <c r="F239">
        <v>0</v>
      </c>
      <c r="G239">
        <v>0</v>
      </c>
      <c r="H239">
        <v>0</v>
      </c>
      <c r="S239">
        <f t="shared" si="205"/>
        <v>214</v>
      </c>
      <c r="T239">
        <f t="shared" si="203"/>
        <v>72.5</v>
      </c>
      <c r="U239" s="31">
        <f t="shared" si="205"/>
        <v>214</v>
      </c>
      <c r="V239">
        <f t="shared" si="218"/>
        <v>76.714285714285708</v>
      </c>
      <c r="W239" s="31">
        <f t="shared" ref="W239" si="226">W238+1</f>
        <v>214</v>
      </c>
      <c r="X239">
        <f t="shared" ref="X239:X302" si="227">AVERAGE(T219:T239)</f>
        <v>76.80952380952381</v>
      </c>
    </row>
    <row r="240" spans="1:24" x14ac:dyDescent="0.45">
      <c r="A240">
        <v>2021</v>
      </c>
      <c r="B240">
        <v>8</v>
      </c>
      <c r="C240">
        <v>3</v>
      </c>
      <c r="D240">
        <v>80</v>
      </c>
      <c r="E240">
        <v>65</v>
      </c>
      <c r="F240">
        <v>0</v>
      </c>
      <c r="G240">
        <v>0</v>
      </c>
      <c r="H240">
        <v>0</v>
      </c>
      <c r="S240">
        <f t="shared" si="205"/>
        <v>215</v>
      </c>
      <c r="T240">
        <f t="shared" si="203"/>
        <v>72.5</v>
      </c>
      <c r="U240" s="31">
        <f t="shared" si="205"/>
        <v>215</v>
      </c>
      <c r="V240">
        <f t="shared" si="218"/>
        <v>76.607142857142861</v>
      </c>
      <c r="W240" s="31">
        <f t="shared" ref="W240" si="228">W239+1</f>
        <v>215</v>
      </c>
      <c r="X240">
        <f t="shared" si="227"/>
        <v>76.69047619047619</v>
      </c>
    </row>
    <row r="241" spans="1:24" x14ac:dyDescent="0.45">
      <c r="A241">
        <v>2021</v>
      </c>
      <c r="B241">
        <v>8</v>
      </c>
      <c r="C241">
        <v>4</v>
      </c>
      <c r="D241">
        <v>80</v>
      </c>
      <c r="E241">
        <v>64</v>
      </c>
      <c r="F241" t="s">
        <v>116</v>
      </c>
      <c r="G241" t="s">
        <v>117</v>
      </c>
      <c r="H241">
        <v>0</v>
      </c>
      <c r="S241">
        <f t="shared" si="205"/>
        <v>216</v>
      </c>
      <c r="T241">
        <f t="shared" si="203"/>
        <v>72</v>
      </c>
      <c r="U241" s="31">
        <f t="shared" si="205"/>
        <v>216</v>
      </c>
      <c r="V241">
        <f t="shared" si="218"/>
        <v>76.428571428571431</v>
      </c>
      <c r="W241" s="31">
        <f t="shared" ref="W241" si="229">W240+1</f>
        <v>216</v>
      </c>
      <c r="X241">
        <f t="shared" si="227"/>
        <v>76.404761904761898</v>
      </c>
    </row>
    <row r="242" spans="1:24" x14ac:dyDescent="0.45">
      <c r="A242">
        <v>2021</v>
      </c>
      <c r="B242">
        <v>8</v>
      </c>
      <c r="C242">
        <v>5</v>
      </c>
      <c r="D242">
        <v>87</v>
      </c>
      <c r="E242">
        <v>61</v>
      </c>
      <c r="F242">
        <v>0</v>
      </c>
      <c r="G242">
        <v>0</v>
      </c>
      <c r="H242">
        <v>0</v>
      </c>
      <c r="S242">
        <f t="shared" si="205"/>
        <v>217</v>
      </c>
      <c r="T242">
        <f t="shared" si="203"/>
        <v>74</v>
      </c>
      <c r="U242" s="31">
        <f t="shared" si="205"/>
        <v>217</v>
      </c>
      <c r="V242">
        <f t="shared" si="218"/>
        <v>76.357142857142861</v>
      </c>
      <c r="W242" s="31">
        <f t="shared" ref="W242" si="230">W241+1</f>
        <v>217</v>
      </c>
      <c r="X242">
        <f t="shared" si="227"/>
        <v>76.238095238095241</v>
      </c>
    </row>
    <row r="243" spans="1:24" x14ac:dyDescent="0.45">
      <c r="A243">
        <v>2021</v>
      </c>
      <c r="B243">
        <v>8</v>
      </c>
      <c r="C243">
        <v>6</v>
      </c>
      <c r="D243">
        <v>89</v>
      </c>
      <c r="E243">
        <v>59</v>
      </c>
      <c r="F243">
        <v>0</v>
      </c>
      <c r="G243">
        <v>0</v>
      </c>
      <c r="H243">
        <v>0</v>
      </c>
      <c r="S243">
        <f t="shared" si="205"/>
        <v>218</v>
      </c>
      <c r="T243">
        <f t="shared" si="203"/>
        <v>74</v>
      </c>
      <c r="U243" s="31">
        <f t="shared" si="205"/>
        <v>218</v>
      </c>
      <c r="V243">
        <f t="shared" si="218"/>
        <v>76.285714285714292</v>
      </c>
      <c r="W243" s="31">
        <f t="shared" ref="W243" si="231">W242+1</f>
        <v>218</v>
      </c>
      <c r="X243">
        <f t="shared" si="227"/>
        <v>76.023809523809518</v>
      </c>
    </row>
    <row r="244" spans="1:24" x14ac:dyDescent="0.45">
      <c r="A244">
        <v>2021</v>
      </c>
      <c r="B244">
        <v>8</v>
      </c>
      <c r="C244">
        <v>7</v>
      </c>
      <c r="D244">
        <v>85</v>
      </c>
      <c r="E244">
        <v>64</v>
      </c>
      <c r="F244">
        <v>1.23</v>
      </c>
      <c r="G244" t="s">
        <v>119</v>
      </c>
      <c r="H244">
        <v>0</v>
      </c>
      <c r="S244">
        <f t="shared" si="205"/>
        <v>219</v>
      </c>
      <c r="T244">
        <f t="shared" si="203"/>
        <v>74.5</v>
      </c>
      <c r="U244" s="31">
        <f t="shared" si="205"/>
        <v>219</v>
      </c>
      <c r="V244">
        <f t="shared" si="218"/>
        <v>76.071428571428569</v>
      </c>
      <c r="W244" s="31">
        <f t="shared" ref="W244" si="232">W243+1</f>
        <v>219</v>
      </c>
      <c r="X244">
        <f t="shared" si="227"/>
        <v>75.88095238095238</v>
      </c>
    </row>
    <row r="245" spans="1:24" x14ac:dyDescent="0.45">
      <c r="A245">
        <v>2021</v>
      </c>
      <c r="B245">
        <v>8</v>
      </c>
      <c r="C245">
        <v>8</v>
      </c>
      <c r="D245">
        <v>87</v>
      </c>
      <c r="E245">
        <v>65</v>
      </c>
      <c r="F245">
        <v>0</v>
      </c>
      <c r="G245">
        <v>0</v>
      </c>
      <c r="H245">
        <v>0</v>
      </c>
      <c r="S245">
        <f t="shared" si="205"/>
        <v>220</v>
      </c>
      <c r="T245">
        <f t="shared" si="203"/>
        <v>76</v>
      </c>
      <c r="U245" s="31">
        <f t="shared" si="205"/>
        <v>220</v>
      </c>
      <c r="V245">
        <f t="shared" si="218"/>
        <v>75.857142857142861</v>
      </c>
      <c r="W245" s="31">
        <f t="shared" ref="W245" si="233">W244+1</f>
        <v>220</v>
      </c>
      <c r="X245">
        <f t="shared" si="227"/>
        <v>75.928571428571431</v>
      </c>
    </row>
    <row r="246" spans="1:24" x14ac:dyDescent="0.45">
      <c r="A246">
        <v>2021</v>
      </c>
      <c r="B246">
        <v>8</v>
      </c>
      <c r="C246">
        <v>9</v>
      </c>
      <c r="D246">
        <v>89</v>
      </c>
      <c r="E246">
        <v>64</v>
      </c>
      <c r="F246">
        <v>0</v>
      </c>
      <c r="G246">
        <v>0</v>
      </c>
      <c r="H246">
        <v>0</v>
      </c>
      <c r="S246">
        <f t="shared" si="205"/>
        <v>221</v>
      </c>
      <c r="T246">
        <f t="shared" si="203"/>
        <v>76.5</v>
      </c>
      <c r="U246" s="31">
        <f t="shared" si="205"/>
        <v>221</v>
      </c>
      <c r="V246">
        <f t="shared" si="218"/>
        <v>75.75</v>
      </c>
      <c r="W246" s="31">
        <f t="shared" ref="W246" si="234">W245+1</f>
        <v>221</v>
      </c>
      <c r="X246">
        <f t="shared" si="227"/>
        <v>75.88095238095238</v>
      </c>
    </row>
    <row r="247" spans="1:24" x14ac:dyDescent="0.45">
      <c r="A247">
        <v>2021</v>
      </c>
      <c r="B247">
        <v>8</v>
      </c>
      <c r="C247">
        <v>10</v>
      </c>
      <c r="D247">
        <v>91</v>
      </c>
      <c r="E247">
        <v>67</v>
      </c>
      <c r="F247" t="s">
        <v>116</v>
      </c>
      <c r="G247" t="s">
        <v>117</v>
      </c>
      <c r="H247">
        <v>0</v>
      </c>
      <c r="S247">
        <f t="shared" si="205"/>
        <v>222</v>
      </c>
      <c r="T247">
        <f t="shared" si="203"/>
        <v>79</v>
      </c>
      <c r="U247" s="31">
        <f t="shared" si="205"/>
        <v>222</v>
      </c>
      <c r="V247">
        <f t="shared" si="218"/>
        <v>75.607142857142861</v>
      </c>
      <c r="W247" s="31">
        <f t="shared" ref="W247" si="235">W246+1</f>
        <v>222</v>
      </c>
      <c r="X247">
        <f t="shared" si="227"/>
        <v>76.11904761904762</v>
      </c>
    </row>
    <row r="248" spans="1:24" x14ac:dyDescent="0.45">
      <c r="A248">
        <v>2021</v>
      </c>
      <c r="B248">
        <v>8</v>
      </c>
      <c r="C248">
        <v>11</v>
      </c>
      <c r="D248">
        <v>94</v>
      </c>
      <c r="E248">
        <v>69</v>
      </c>
      <c r="F248">
        <v>0.11</v>
      </c>
      <c r="G248">
        <v>0</v>
      </c>
      <c r="H248">
        <v>0</v>
      </c>
      <c r="S248">
        <f t="shared" si="205"/>
        <v>223</v>
      </c>
      <c r="T248">
        <f t="shared" si="203"/>
        <v>81.5</v>
      </c>
      <c r="U248" s="31">
        <f t="shared" si="205"/>
        <v>223</v>
      </c>
      <c r="V248">
        <f t="shared" si="218"/>
        <v>75.785714285714292</v>
      </c>
      <c r="W248" s="31">
        <f t="shared" ref="W248" si="236">W247+1</f>
        <v>223</v>
      </c>
      <c r="X248">
        <f t="shared" si="227"/>
        <v>76.452380952380949</v>
      </c>
    </row>
    <row r="249" spans="1:24" x14ac:dyDescent="0.45">
      <c r="A249">
        <v>2021</v>
      </c>
      <c r="B249">
        <v>8</v>
      </c>
      <c r="C249">
        <v>12</v>
      </c>
      <c r="D249">
        <v>89</v>
      </c>
      <c r="E249">
        <v>68</v>
      </c>
      <c r="F249">
        <v>0</v>
      </c>
      <c r="G249">
        <v>0</v>
      </c>
      <c r="H249">
        <v>0</v>
      </c>
      <c r="S249">
        <f t="shared" si="205"/>
        <v>224</v>
      </c>
      <c r="T249">
        <f t="shared" si="203"/>
        <v>78.5</v>
      </c>
      <c r="U249" s="31">
        <f t="shared" si="205"/>
        <v>224</v>
      </c>
      <c r="V249">
        <f t="shared" si="218"/>
        <v>75.928571428571431</v>
      </c>
      <c r="W249" s="31">
        <f t="shared" ref="W249" si="237">W248+1</f>
        <v>224</v>
      </c>
      <c r="X249">
        <f t="shared" si="227"/>
        <v>76.61904761904762</v>
      </c>
    </row>
    <row r="250" spans="1:24" x14ac:dyDescent="0.45">
      <c r="A250">
        <v>2021</v>
      </c>
      <c r="B250">
        <v>8</v>
      </c>
      <c r="C250">
        <v>13</v>
      </c>
      <c r="D250">
        <v>93</v>
      </c>
      <c r="E250">
        <v>69</v>
      </c>
      <c r="F250">
        <v>0.01</v>
      </c>
      <c r="G250">
        <v>0</v>
      </c>
      <c r="H250">
        <v>0</v>
      </c>
      <c r="S250">
        <f t="shared" si="205"/>
        <v>225</v>
      </c>
      <c r="T250">
        <f t="shared" si="203"/>
        <v>81</v>
      </c>
      <c r="U250" s="31">
        <f t="shared" si="205"/>
        <v>225</v>
      </c>
      <c r="V250">
        <f t="shared" si="218"/>
        <v>75.964285714285708</v>
      </c>
      <c r="W250" s="31">
        <f t="shared" ref="W250" si="238">W249+1</f>
        <v>225</v>
      </c>
      <c r="X250">
        <f t="shared" si="227"/>
        <v>76.904761904761898</v>
      </c>
    </row>
    <row r="251" spans="1:24" x14ac:dyDescent="0.45">
      <c r="A251">
        <v>2021</v>
      </c>
      <c r="B251">
        <v>8</v>
      </c>
      <c r="C251">
        <v>14</v>
      </c>
      <c r="D251">
        <v>94</v>
      </c>
      <c r="E251">
        <v>69</v>
      </c>
      <c r="F251">
        <v>0</v>
      </c>
      <c r="G251">
        <v>0</v>
      </c>
      <c r="H251">
        <v>0</v>
      </c>
      <c r="S251">
        <f t="shared" si="205"/>
        <v>226</v>
      </c>
      <c r="T251">
        <f t="shared" si="203"/>
        <v>81.5</v>
      </c>
      <c r="U251" s="31">
        <f t="shared" si="205"/>
        <v>226</v>
      </c>
      <c r="V251">
        <f t="shared" si="218"/>
        <v>76.25</v>
      </c>
      <c r="W251" s="31">
        <f t="shared" ref="W251" si="239">W250+1</f>
        <v>226</v>
      </c>
      <c r="X251">
        <f t="shared" si="227"/>
        <v>77.095238095238102</v>
      </c>
    </row>
    <row r="252" spans="1:24" x14ac:dyDescent="0.45">
      <c r="A252">
        <v>2021</v>
      </c>
      <c r="B252">
        <v>8</v>
      </c>
      <c r="C252">
        <v>15</v>
      </c>
      <c r="D252">
        <v>90</v>
      </c>
      <c r="E252">
        <v>69</v>
      </c>
      <c r="F252" t="s">
        <v>116</v>
      </c>
      <c r="G252" t="s">
        <v>117</v>
      </c>
      <c r="H252">
        <v>0</v>
      </c>
      <c r="S252">
        <f t="shared" si="205"/>
        <v>227</v>
      </c>
      <c r="T252">
        <f t="shared" si="203"/>
        <v>79.5</v>
      </c>
      <c r="U252" s="31">
        <f t="shared" si="205"/>
        <v>227</v>
      </c>
      <c r="V252">
        <f t="shared" si="218"/>
        <v>76.642857142857139</v>
      </c>
      <c r="W252" s="31">
        <f t="shared" ref="W252" si="240">W251+1</f>
        <v>227</v>
      </c>
      <c r="X252">
        <f t="shared" si="227"/>
        <v>77.11904761904762</v>
      </c>
    </row>
    <row r="253" spans="1:24" x14ac:dyDescent="0.45">
      <c r="A253">
        <v>2021</v>
      </c>
      <c r="B253">
        <v>8</v>
      </c>
      <c r="C253">
        <v>16</v>
      </c>
      <c r="D253">
        <v>87</v>
      </c>
      <c r="E253">
        <v>71</v>
      </c>
      <c r="F253">
        <v>0.1</v>
      </c>
      <c r="G253">
        <v>0</v>
      </c>
      <c r="H253">
        <v>0</v>
      </c>
      <c r="S253">
        <f t="shared" si="205"/>
        <v>228</v>
      </c>
      <c r="T253">
        <f t="shared" si="203"/>
        <v>79</v>
      </c>
      <c r="U253" s="31">
        <f t="shared" si="205"/>
        <v>228</v>
      </c>
      <c r="V253">
        <f t="shared" si="218"/>
        <v>77.107142857142861</v>
      </c>
      <c r="W253" s="31">
        <f t="shared" ref="W253" si="241">W252+1</f>
        <v>228</v>
      </c>
      <c r="X253">
        <f t="shared" si="227"/>
        <v>77.166666666666671</v>
      </c>
    </row>
    <row r="254" spans="1:24" x14ac:dyDescent="0.45">
      <c r="A254">
        <v>2021</v>
      </c>
      <c r="B254">
        <v>8</v>
      </c>
      <c r="C254">
        <v>17</v>
      </c>
      <c r="D254">
        <v>73</v>
      </c>
      <c r="E254">
        <v>71</v>
      </c>
      <c r="F254">
        <v>2.56</v>
      </c>
      <c r="G254">
        <v>0</v>
      </c>
      <c r="H254">
        <v>0</v>
      </c>
      <c r="S254">
        <f t="shared" si="205"/>
        <v>229</v>
      </c>
      <c r="T254">
        <f t="shared" si="203"/>
        <v>72</v>
      </c>
      <c r="U254" s="31">
        <f t="shared" si="205"/>
        <v>229</v>
      </c>
      <c r="V254">
        <f t="shared" si="218"/>
        <v>77.071428571428569</v>
      </c>
      <c r="W254" s="31">
        <f t="shared" ref="W254" si="242">W253+1</f>
        <v>229</v>
      </c>
      <c r="X254">
        <f t="shared" si="227"/>
        <v>76.738095238095241</v>
      </c>
    </row>
    <row r="255" spans="1:24" x14ac:dyDescent="0.45">
      <c r="A255">
        <v>2021</v>
      </c>
      <c r="B255">
        <v>8</v>
      </c>
      <c r="C255">
        <v>18</v>
      </c>
      <c r="D255">
        <v>84</v>
      </c>
      <c r="E255">
        <v>68</v>
      </c>
      <c r="F255">
        <v>0.04</v>
      </c>
      <c r="G255">
        <v>0</v>
      </c>
      <c r="H255">
        <v>0</v>
      </c>
      <c r="S255">
        <f t="shared" si="205"/>
        <v>230</v>
      </c>
      <c r="T255">
        <f t="shared" si="203"/>
        <v>76</v>
      </c>
      <c r="U255" s="31">
        <f t="shared" si="205"/>
        <v>230</v>
      </c>
      <c r="V255">
        <f t="shared" si="218"/>
        <v>77.357142857142861</v>
      </c>
      <c r="W255" s="31">
        <f t="shared" ref="W255" si="243">W254+1</f>
        <v>230</v>
      </c>
      <c r="X255">
        <f t="shared" si="227"/>
        <v>76.595238095238102</v>
      </c>
    </row>
    <row r="256" spans="1:24" x14ac:dyDescent="0.45">
      <c r="A256">
        <v>2021</v>
      </c>
      <c r="B256">
        <v>8</v>
      </c>
      <c r="C256">
        <v>19</v>
      </c>
      <c r="D256">
        <v>84</v>
      </c>
      <c r="E256">
        <v>67</v>
      </c>
      <c r="F256">
        <v>0.09</v>
      </c>
      <c r="G256">
        <v>0</v>
      </c>
      <c r="H256">
        <v>0</v>
      </c>
      <c r="S256">
        <f t="shared" si="205"/>
        <v>231</v>
      </c>
      <c r="T256">
        <f t="shared" si="203"/>
        <v>75.5</v>
      </c>
      <c r="U256" s="31">
        <f t="shared" si="205"/>
        <v>231</v>
      </c>
      <c r="V256">
        <f t="shared" si="218"/>
        <v>77.464285714285708</v>
      </c>
      <c r="W256" s="31">
        <f t="shared" ref="W256" si="244">W255+1</f>
        <v>231</v>
      </c>
      <c r="X256">
        <f t="shared" si="227"/>
        <v>76.547619047619051</v>
      </c>
    </row>
    <row r="257" spans="1:24" x14ac:dyDescent="0.45">
      <c r="A257">
        <v>2021</v>
      </c>
      <c r="B257">
        <v>8</v>
      </c>
      <c r="C257">
        <v>20</v>
      </c>
      <c r="D257">
        <v>87</v>
      </c>
      <c r="E257">
        <v>67</v>
      </c>
      <c r="F257">
        <v>0.01</v>
      </c>
      <c r="G257">
        <v>0</v>
      </c>
      <c r="H257">
        <v>0</v>
      </c>
      <c r="S257">
        <f t="shared" si="205"/>
        <v>232</v>
      </c>
      <c r="T257">
        <f t="shared" si="203"/>
        <v>77</v>
      </c>
      <c r="U257" s="31">
        <f t="shared" si="205"/>
        <v>232</v>
      </c>
      <c r="V257">
        <f t="shared" si="218"/>
        <v>77.678571428571431</v>
      </c>
      <c r="W257" s="31">
        <f t="shared" ref="W257" si="245">W256+1</f>
        <v>232</v>
      </c>
      <c r="X257">
        <f t="shared" si="227"/>
        <v>76.38095238095238</v>
      </c>
    </row>
    <row r="258" spans="1:24" x14ac:dyDescent="0.45">
      <c r="A258">
        <v>2021</v>
      </c>
      <c r="B258">
        <v>8</v>
      </c>
      <c r="C258">
        <v>21</v>
      </c>
      <c r="D258">
        <v>89</v>
      </c>
      <c r="E258">
        <v>64</v>
      </c>
      <c r="F258">
        <v>0</v>
      </c>
      <c r="G258">
        <v>0</v>
      </c>
      <c r="H258">
        <v>0</v>
      </c>
      <c r="S258">
        <f t="shared" si="205"/>
        <v>233</v>
      </c>
      <c r="T258">
        <f t="shared" si="203"/>
        <v>76.5</v>
      </c>
      <c r="U258" s="31">
        <f t="shared" si="205"/>
        <v>233</v>
      </c>
      <c r="V258">
        <f t="shared" si="218"/>
        <v>77.821428571428569</v>
      </c>
      <c r="W258" s="31">
        <f t="shared" ref="W258" si="246">W257+1</f>
        <v>233</v>
      </c>
      <c r="X258">
        <f t="shared" si="227"/>
        <v>76.333333333333329</v>
      </c>
    </row>
    <row r="259" spans="1:24" x14ac:dyDescent="0.45">
      <c r="A259">
        <v>2021</v>
      </c>
      <c r="B259">
        <v>8</v>
      </c>
      <c r="C259">
        <v>22</v>
      </c>
      <c r="D259">
        <v>91</v>
      </c>
      <c r="E259">
        <v>66</v>
      </c>
      <c r="F259">
        <v>0</v>
      </c>
      <c r="G259">
        <v>0</v>
      </c>
      <c r="H259">
        <v>0</v>
      </c>
      <c r="S259">
        <f t="shared" si="205"/>
        <v>234</v>
      </c>
      <c r="T259">
        <f t="shared" si="203"/>
        <v>78.5</v>
      </c>
      <c r="U259" s="31">
        <f t="shared" si="205"/>
        <v>234</v>
      </c>
      <c r="V259">
        <f t="shared" si="218"/>
        <v>78</v>
      </c>
      <c r="W259" s="31">
        <f t="shared" ref="W259" si="247">W258+1</f>
        <v>234</v>
      </c>
      <c r="X259">
        <f t="shared" si="227"/>
        <v>76.547619047619051</v>
      </c>
    </row>
    <row r="260" spans="1:24" x14ac:dyDescent="0.45">
      <c r="A260">
        <v>2021</v>
      </c>
      <c r="B260">
        <v>8</v>
      </c>
      <c r="C260">
        <v>23</v>
      </c>
      <c r="D260">
        <v>91</v>
      </c>
      <c r="E260">
        <v>65</v>
      </c>
      <c r="F260">
        <v>0</v>
      </c>
      <c r="G260">
        <v>0</v>
      </c>
      <c r="H260">
        <v>0</v>
      </c>
      <c r="S260">
        <f t="shared" si="205"/>
        <v>235</v>
      </c>
      <c r="T260">
        <f t="shared" si="203"/>
        <v>78</v>
      </c>
      <c r="U260" s="31">
        <f t="shared" si="205"/>
        <v>235</v>
      </c>
      <c r="V260">
        <f t="shared" si="218"/>
        <v>78.107142857142861</v>
      </c>
      <c r="W260" s="31">
        <f t="shared" ref="W260" si="248">W259+1</f>
        <v>235</v>
      </c>
      <c r="X260">
        <f t="shared" si="227"/>
        <v>76.80952380952381</v>
      </c>
    </row>
    <row r="261" spans="1:24" x14ac:dyDescent="0.45">
      <c r="A261">
        <v>2021</v>
      </c>
      <c r="B261">
        <v>8</v>
      </c>
      <c r="C261">
        <v>24</v>
      </c>
      <c r="D261">
        <v>94</v>
      </c>
      <c r="E261">
        <v>65</v>
      </c>
      <c r="F261">
        <v>0</v>
      </c>
      <c r="G261">
        <v>0</v>
      </c>
      <c r="H261">
        <v>0</v>
      </c>
      <c r="S261">
        <f t="shared" si="205"/>
        <v>236</v>
      </c>
      <c r="T261">
        <f t="shared" si="203"/>
        <v>79.5</v>
      </c>
      <c r="U261" s="31">
        <f t="shared" si="205"/>
        <v>236</v>
      </c>
      <c r="V261">
        <f t="shared" si="218"/>
        <v>78.142857142857139</v>
      </c>
      <c r="W261" s="31">
        <f t="shared" ref="W261" si="249">W260+1</f>
        <v>236</v>
      </c>
      <c r="X261">
        <f t="shared" si="227"/>
        <v>77.142857142857139</v>
      </c>
    </row>
    <row r="262" spans="1:24" x14ac:dyDescent="0.45">
      <c r="A262">
        <v>2021</v>
      </c>
      <c r="B262">
        <v>8</v>
      </c>
      <c r="C262">
        <v>25</v>
      </c>
      <c r="D262">
        <v>94</v>
      </c>
      <c r="E262">
        <v>68</v>
      </c>
      <c r="F262" t="s">
        <v>116</v>
      </c>
      <c r="G262" t="s">
        <v>117</v>
      </c>
      <c r="H262">
        <v>0</v>
      </c>
      <c r="S262">
        <f t="shared" si="205"/>
        <v>237</v>
      </c>
      <c r="T262">
        <f t="shared" si="203"/>
        <v>81</v>
      </c>
      <c r="U262" s="31">
        <f t="shared" si="205"/>
        <v>237</v>
      </c>
      <c r="V262">
        <f t="shared" si="218"/>
        <v>78.107142857142861</v>
      </c>
      <c r="W262" s="31">
        <f t="shared" ref="W262" si="250">W261+1</f>
        <v>237</v>
      </c>
      <c r="X262">
        <f t="shared" si="227"/>
        <v>77.571428571428569</v>
      </c>
    </row>
    <row r="263" spans="1:24" x14ac:dyDescent="0.45">
      <c r="A263">
        <v>2021</v>
      </c>
      <c r="B263">
        <v>8</v>
      </c>
      <c r="C263">
        <v>26</v>
      </c>
      <c r="D263">
        <v>92</v>
      </c>
      <c r="E263">
        <v>66</v>
      </c>
      <c r="F263">
        <v>0</v>
      </c>
      <c r="G263">
        <v>0</v>
      </c>
      <c r="H263">
        <v>0</v>
      </c>
      <c r="S263">
        <f t="shared" si="205"/>
        <v>238</v>
      </c>
      <c r="T263">
        <f t="shared" si="203"/>
        <v>79</v>
      </c>
      <c r="U263" s="31">
        <f t="shared" si="205"/>
        <v>238</v>
      </c>
      <c r="V263">
        <f t="shared" si="218"/>
        <v>78.142857142857139</v>
      </c>
      <c r="W263" s="31">
        <f t="shared" ref="W263" si="251">W262+1</f>
        <v>238</v>
      </c>
      <c r="X263">
        <f t="shared" si="227"/>
        <v>77.80952380952381</v>
      </c>
    </row>
    <row r="264" spans="1:24" x14ac:dyDescent="0.45">
      <c r="A264">
        <v>2021</v>
      </c>
      <c r="B264">
        <v>8</v>
      </c>
      <c r="C264">
        <v>27</v>
      </c>
      <c r="D264">
        <v>92</v>
      </c>
      <c r="E264">
        <v>67</v>
      </c>
      <c r="F264">
        <v>0.01</v>
      </c>
      <c r="G264">
        <v>0</v>
      </c>
      <c r="H264">
        <v>0</v>
      </c>
      <c r="S264">
        <f t="shared" si="205"/>
        <v>239</v>
      </c>
      <c r="T264">
        <f t="shared" si="203"/>
        <v>79.5</v>
      </c>
      <c r="U264" s="31">
        <f t="shared" si="205"/>
        <v>239</v>
      </c>
      <c r="V264">
        <f t="shared" si="218"/>
        <v>78.035714285714292</v>
      </c>
      <c r="W264" s="31">
        <f t="shared" ref="W264" si="252">W263+1</f>
        <v>239</v>
      </c>
      <c r="X264">
        <f t="shared" si="227"/>
        <v>78.071428571428569</v>
      </c>
    </row>
    <row r="265" spans="1:24" x14ac:dyDescent="0.45">
      <c r="A265">
        <v>2021</v>
      </c>
      <c r="B265">
        <v>8</v>
      </c>
      <c r="C265">
        <v>28</v>
      </c>
      <c r="D265">
        <v>93</v>
      </c>
      <c r="E265">
        <v>67</v>
      </c>
      <c r="F265">
        <v>0</v>
      </c>
      <c r="G265">
        <v>0</v>
      </c>
      <c r="H265">
        <v>0</v>
      </c>
      <c r="S265">
        <f t="shared" si="205"/>
        <v>240</v>
      </c>
      <c r="T265">
        <f t="shared" si="203"/>
        <v>80</v>
      </c>
      <c r="U265" s="31">
        <f t="shared" si="205"/>
        <v>240</v>
      </c>
      <c r="V265">
        <f t="shared" si="218"/>
        <v>77.928571428571431</v>
      </c>
      <c r="W265" s="31">
        <f t="shared" ref="W265" si="253">W264+1</f>
        <v>240</v>
      </c>
      <c r="X265">
        <f t="shared" si="227"/>
        <v>78.333333333333329</v>
      </c>
    </row>
    <row r="266" spans="1:24" x14ac:dyDescent="0.45">
      <c r="A266">
        <v>2021</v>
      </c>
      <c r="B266">
        <v>8</v>
      </c>
      <c r="C266">
        <v>29</v>
      </c>
      <c r="D266">
        <v>93</v>
      </c>
      <c r="E266">
        <v>66</v>
      </c>
      <c r="F266">
        <v>0</v>
      </c>
      <c r="G266">
        <v>0</v>
      </c>
      <c r="H266">
        <v>0</v>
      </c>
      <c r="S266">
        <f t="shared" si="205"/>
        <v>241</v>
      </c>
      <c r="T266">
        <f t="shared" si="203"/>
        <v>79.5</v>
      </c>
      <c r="U266" s="31">
        <f t="shared" si="205"/>
        <v>241</v>
      </c>
      <c r="V266">
        <f t="shared" si="218"/>
        <v>77.928571428571431</v>
      </c>
      <c r="W266" s="31">
        <f t="shared" ref="W266" si="254">W265+1</f>
        <v>241</v>
      </c>
      <c r="X266">
        <f t="shared" si="227"/>
        <v>78.5</v>
      </c>
    </row>
    <row r="267" spans="1:24" x14ac:dyDescent="0.45">
      <c r="A267">
        <v>2021</v>
      </c>
      <c r="B267">
        <v>8</v>
      </c>
      <c r="C267">
        <v>30</v>
      </c>
      <c r="D267">
        <v>90</v>
      </c>
      <c r="E267">
        <v>69</v>
      </c>
      <c r="F267">
        <v>0.04</v>
      </c>
      <c r="G267">
        <v>0</v>
      </c>
      <c r="H267">
        <v>0</v>
      </c>
      <c r="S267">
        <f t="shared" si="205"/>
        <v>242</v>
      </c>
      <c r="T267">
        <f t="shared" si="203"/>
        <v>79.5</v>
      </c>
      <c r="U267" s="31">
        <f t="shared" si="205"/>
        <v>242</v>
      </c>
      <c r="V267">
        <f t="shared" si="218"/>
        <v>77.964285714285708</v>
      </c>
      <c r="W267" s="31">
        <f t="shared" ref="W267" si="255">W266+1</f>
        <v>242</v>
      </c>
      <c r="X267">
        <f t="shared" si="227"/>
        <v>78.642857142857139</v>
      </c>
    </row>
    <row r="268" spans="1:24" x14ac:dyDescent="0.45">
      <c r="A268">
        <v>2021</v>
      </c>
      <c r="B268">
        <v>8</v>
      </c>
      <c r="C268">
        <v>31</v>
      </c>
      <c r="D268">
        <v>79</v>
      </c>
      <c r="E268">
        <v>69</v>
      </c>
      <c r="F268">
        <v>0.37</v>
      </c>
      <c r="G268">
        <v>0</v>
      </c>
      <c r="H268">
        <v>0</v>
      </c>
      <c r="S268">
        <f t="shared" si="205"/>
        <v>243</v>
      </c>
      <c r="T268">
        <f t="shared" si="203"/>
        <v>74</v>
      </c>
      <c r="U268" s="31">
        <f t="shared" si="205"/>
        <v>243</v>
      </c>
      <c r="V268">
        <f t="shared" si="218"/>
        <v>78.107142857142861</v>
      </c>
      <c r="W268" s="31">
        <f t="shared" ref="W268" si="256">W267+1</f>
        <v>243</v>
      </c>
      <c r="X268">
        <f t="shared" si="227"/>
        <v>78.404761904761898</v>
      </c>
    </row>
    <row r="269" spans="1:24" x14ac:dyDescent="0.45">
      <c r="A269">
        <v>2021</v>
      </c>
      <c r="B269">
        <v>9</v>
      </c>
      <c r="C269">
        <v>1</v>
      </c>
      <c r="D269">
        <v>79</v>
      </c>
      <c r="E269">
        <v>63</v>
      </c>
      <c r="F269">
        <v>0.62</v>
      </c>
      <c r="G269">
        <v>0</v>
      </c>
      <c r="H269">
        <v>0</v>
      </c>
      <c r="S269">
        <f t="shared" si="205"/>
        <v>244</v>
      </c>
      <c r="T269">
        <f t="shared" si="203"/>
        <v>71</v>
      </c>
      <c r="U269" s="31">
        <f t="shared" si="205"/>
        <v>244</v>
      </c>
      <c r="V269">
        <f t="shared" si="218"/>
        <v>77.75</v>
      </c>
      <c r="W269" s="31">
        <f t="shared" ref="W269" si="257">W268+1</f>
        <v>244</v>
      </c>
      <c r="X269">
        <f t="shared" si="227"/>
        <v>77.904761904761898</v>
      </c>
    </row>
    <row r="270" spans="1:24" x14ac:dyDescent="0.45">
      <c r="A270">
        <v>2021</v>
      </c>
      <c r="B270">
        <v>9</v>
      </c>
      <c r="C270">
        <v>2</v>
      </c>
      <c r="D270">
        <v>80</v>
      </c>
      <c r="E270">
        <v>57</v>
      </c>
      <c r="F270">
        <v>0</v>
      </c>
      <c r="G270">
        <v>0</v>
      </c>
      <c r="H270">
        <v>0</v>
      </c>
      <c r="S270">
        <f t="shared" si="205"/>
        <v>245</v>
      </c>
      <c r="T270">
        <f t="shared" si="203"/>
        <v>68.5</v>
      </c>
      <c r="U270" s="31">
        <f t="shared" si="205"/>
        <v>245</v>
      </c>
      <c r="V270">
        <f t="shared" si="218"/>
        <v>77.25</v>
      </c>
      <c r="W270" s="31">
        <f t="shared" ref="W270" si="258">W269+1</f>
        <v>245</v>
      </c>
      <c r="X270">
        <f t="shared" si="227"/>
        <v>77.428571428571431</v>
      </c>
    </row>
    <row r="271" spans="1:24" x14ac:dyDescent="0.45">
      <c r="A271">
        <v>2021</v>
      </c>
      <c r="B271">
        <v>9</v>
      </c>
      <c r="C271">
        <v>3</v>
      </c>
      <c r="D271">
        <v>83</v>
      </c>
      <c r="E271">
        <v>53</v>
      </c>
      <c r="F271">
        <v>0</v>
      </c>
      <c r="G271">
        <v>0</v>
      </c>
      <c r="H271">
        <v>0</v>
      </c>
      <c r="S271">
        <f t="shared" si="205"/>
        <v>246</v>
      </c>
      <c r="T271">
        <f t="shared" si="203"/>
        <v>68</v>
      </c>
      <c r="U271" s="31">
        <f t="shared" si="205"/>
        <v>246</v>
      </c>
      <c r="V271">
        <f t="shared" si="218"/>
        <v>76.607142857142861</v>
      </c>
      <c r="W271" s="31">
        <f t="shared" ref="W271" si="259">W270+1</f>
        <v>246</v>
      </c>
      <c r="X271">
        <f t="shared" si="227"/>
        <v>76.80952380952381</v>
      </c>
    </row>
    <row r="272" spans="1:24" x14ac:dyDescent="0.45">
      <c r="A272">
        <v>2021</v>
      </c>
      <c r="B272">
        <v>9</v>
      </c>
      <c r="C272">
        <v>4</v>
      </c>
      <c r="D272">
        <v>82</v>
      </c>
      <c r="E272">
        <v>58</v>
      </c>
      <c r="F272">
        <v>0</v>
      </c>
      <c r="G272">
        <v>0</v>
      </c>
      <c r="H272">
        <v>0</v>
      </c>
      <c r="S272">
        <f t="shared" si="205"/>
        <v>247</v>
      </c>
      <c r="T272">
        <f t="shared" si="203"/>
        <v>70</v>
      </c>
      <c r="U272" s="31">
        <f t="shared" si="205"/>
        <v>247</v>
      </c>
      <c r="V272">
        <f t="shared" si="218"/>
        <v>76.142857142857139</v>
      </c>
      <c r="W272" s="31">
        <f t="shared" ref="W272" si="260">W271+1</f>
        <v>247</v>
      </c>
      <c r="X272">
        <f t="shared" si="227"/>
        <v>76.261904761904759</v>
      </c>
    </row>
    <row r="273" spans="1:24" x14ac:dyDescent="0.45">
      <c r="A273">
        <v>2021</v>
      </c>
      <c r="B273">
        <v>9</v>
      </c>
      <c r="C273">
        <v>5</v>
      </c>
      <c r="D273">
        <v>80</v>
      </c>
      <c r="E273">
        <v>60</v>
      </c>
      <c r="F273">
        <v>0.03</v>
      </c>
      <c r="G273">
        <v>0</v>
      </c>
      <c r="H273">
        <v>0</v>
      </c>
      <c r="S273">
        <f t="shared" si="205"/>
        <v>248</v>
      </c>
      <c r="T273">
        <f t="shared" si="203"/>
        <v>70</v>
      </c>
      <c r="U273" s="31">
        <f t="shared" si="205"/>
        <v>248</v>
      </c>
      <c r="V273">
        <f t="shared" si="218"/>
        <v>75.535714285714292</v>
      </c>
      <c r="W273" s="31">
        <f t="shared" ref="W273" si="261">W272+1</f>
        <v>248</v>
      </c>
      <c r="X273">
        <f t="shared" si="227"/>
        <v>75.80952380952381</v>
      </c>
    </row>
    <row r="274" spans="1:24" x14ac:dyDescent="0.45">
      <c r="A274">
        <v>2021</v>
      </c>
      <c r="B274">
        <v>9</v>
      </c>
      <c r="C274">
        <v>6</v>
      </c>
      <c r="D274">
        <v>83</v>
      </c>
      <c r="E274">
        <v>58</v>
      </c>
      <c r="F274">
        <v>0.06</v>
      </c>
      <c r="G274">
        <v>0</v>
      </c>
      <c r="H274">
        <v>0</v>
      </c>
      <c r="S274">
        <f t="shared" si="205"/>
        <v>249</v>
      </c>
      <c r="T274">
        <f t="shared" si="203"/>
        <v>70.5</v>
      </c>
      <c r="U274" s="31">
        <f t="shared" si="205"/>
        <v>249</v>
      </c>
      <c r="V274">
        <f t="shared" si="218"/>
        <v>75</v>
      </c>
      <c r="W274" s="31">
        <f t="shared" ref="W274" si="262">W273+1</f>
        <v>249</v>
      </c>
      <c r="X274">
        <f t="shared" si="227"/>
        <v>75.404761904761898</v>
      </c>
    </row>
    <row r="275" spans="1:24" x14ac:dyDescent="0.45">
      <c r="A275">
        <v>2021</v>
      </c>
      <c r="B275">
        <v>9</v>
      </c>
      <c r="C275">
        <v>7</v>
      </c>
      <c r="D275">
        <v>86</v>
      </c>
      <c r="E275">
        <v>57</v>
      </c>
      <c r="F275" t="s">
        <v>116</v>
      </c>
      <c r="G275" t="s">
        <v>117</v>
      </c>
      <c r="H275">
        <v>0</v>
      </c>
      <c r="S275">
        <f t="shared" si="205"/>
        <v>250</v>
      </c>
      <c r="T275">
        <f t="shared" si="203"/>
        <v>71.5</v>
      </c>
      <c r="U275" s="31">
        <f t="shared" si="205"/>
        <v>250</v>
      </c>
      <c r="V275">
        <f t="shared" si="218"/>
        <v>74.428571428571431</v>
      </c>
      <c r="W275" s="31">
        <f t="shared" ref="W275" si="263">W274+1</f>
        <v>250</v>
      </c>
      <c r="X275">
        <f t="shared" si="227"/>
        <v>75.38095238095238</v>
      </c>
    </row>
    <row r="276" spans="1:24" x14ac:dyDescent="0.45">
      <c r="A276">
        <v>2021</v>
      </c>
      <c r="B276">
        <v>9</v>
      </c>
      <c r="C276">
        <v>8</v>
      </c>
      <c r="D276">
        <v>87</v>
      </c>
      <c r="E276">
        <v>65</v>
      </c>
      <c r="F276">
        <v>0</v>
      </c>
      <c r="G276">
        <v>0</v>
      </c>
      <c r="H276">
        <v>0</v>
      </c>
      <c r="S276">
        <f t="shared" si="205"/>
        <v>251</v>
      </c>
      <c r="T276">
        <f t="shared" si="203"/>
        <v>76</v>
      </c>
      <c r="U276" s="31">
        <f t="shared" si="205"/>
        <v>251</v>
      </c>
      <c r="V276">
        <f t="shared" si="218"/>
        <v>74.071428571428569</v>
      </c>
      <c r="W276" s="31">
        <f t="shared" ref="W276" si="264">W275+1</f>
        <v>251</v>
      </c>
      <c r="X276">
        <f t="shared" si="227"/>
        <v>75.38095238095238</v>
      </c>
    </row>
    <row r="277" spans="1:24" x14ac:dyDescent="0.45">
      <c r="A277">
        <v>2021</v>
      </c>
      <c r="B277">
        <v>9</v>
      </c>
      <c r="C277">
        <v>9</v>
      </c>
      <c r="D277">
        <v>80</v>
      </c>
      <c r="E277">
        <v>56</v>
      </c>
      <c r="F277">
        <v>0.3</v>
      </c>
      <c r="G277">
        <v>0</v>
      </c>
      <c r="H277">
        <v>0</v>
      </c>
      <c r="S277">
        <f t="shared" si="205"/>
        <v>252</v>
      </c>
      <c r="T277">
        <f t="shared" si="203"/>
        <v>68</v>
      </c>
      <c r="U277" s="31">
        <f t="shared" si="205"/>
        <v>252</v>
      </c>
      <c r="V277">
        <f t="shared" si="218"/>
        <v>73.285714285714292</v>
      </c>
      <c r="W277" s="31">
        <f t="shared" ref="W277" si="265">W276+1</f>
        <v>252</v>
      </c>
      <c r="X277">
        <f t="shared" si="227"/>
        <v>75.023809523809518</v>
      </c>
    </row>
    <row r="278" spans="1:24" x14ac:dyDescent="0.45">
      <c r="A278">
        <v>2021</v>
      </c>
      <c r="B278">
        <v>9</v>
      </c>
      <c r="C278">
        <v>10</v>
      </c>
      <c r="D278">
        <v>79</v>
      </c>
      <c r="E278">
        <v>52</v>
      </c>
      <c r="F278">
        <v>0</v>
      </c>
      <c r="G278">
        <v>0</v>
      </c>
      <c r="H278">
        <v>0</v>
      </c>
      <c r="S278">
        <f t="shared" si="205"/>
        <v>253</v>
      </c>
      <c r="T278">
        <f t="shared" si="203"/>
        <v>65.5</v>
      </c>
      <c r="U278" s="31">
        <f t="shared" si="205"/>
        <v>253</v>
      </c>
      <c r="V278">
        <f t="shared" si="218"/>
        <v>72.285714285714292</v>
      </c>
      <c r="W278" s="31">
        <f t="shared" ref="W278" si="266">W277+1</f>
        <v>253</v>
      </c>
      <c r="X278">
        <f t="shared" si="227"/>
        <v>74.476190476190482</v>
      </c>
    </row>
    <row r="279" spans="1:24" x14ac:dyDescent="0.45">
      <c r="A279">
        <v>2021</v>
      </c>
      <c r="B279">
        <v>9</v>
      </c>
      <c r="C279">
        <v>11</v>
      </c>
      <c r="D279">
        <v>80</v>
      </c>
      <c r="E279">
        <v>52</v>
      </c>
      <c r="F279">
        <v>0</v>
      </c>
      <c r="G279">
        <v>0</v>
      </c>
      <c r="H279">
        <v>0</v>
      </c>
      <c r="S279">
        <f t="shared" si="205"/>
        <v>254</v>
      </c>
      <c r="T279">
        <f t="shared" si="203"/>
        <v>66</v>
      </c>
      <c r="U279" s="31">
        <f t="shared" si="205"/>
        <v>254</v>
      </c>
      <c r="V279">
        <f t="shared" si="218"/>
        <v>71.285714285714292</v>
      </c>
      <c r="W279" s="31">
        <f t="shared" ref="W279" si="267">W278+1</f>
        <v>254</v>
      </c>
      <c r="X279">
        <f t="shared" si="227"/>
        <v>73.976190476190482</v>
      </c>
    </row>
    <row r="280" spans="1:24" x14ac:dyDescent="0.45">
      <c r="A280">
        <v>2021</v>
      </c>
      <c r="B280">
        <v>9</v>
      </c>
      <c r="C280">
        <v>12</v>
      </c>
      <c r="D280">
        <v>84</v>
      </c>
      <c r="E280">
        <v>56</v>
      </c>
      <c r="F280">
        <v>0</v>
      </c>
      <c r="G280">
        <v>0</v>
      </c>
      <c r="H280">
        <v>0</v>
      </c>
      <c r="S280">
        <f t="shared" si="205"/>
        <v>255</v>
      </c>
      <c r="T280">
        <f t="shared" si="203"/>
        <v>70</v>
      </c>
      <c r="U280" s="31">
        <f t="shared" si="205"/>
        <v>255</v>
      </c>
      <c r="V280">
        <f t="shared" si="218"/>
        <v>70.607142857142861</v>
      </c>
      <c r="W280" s="31">
        <f t="shared" ref="W280" si="268">W279+1</f>
        <v>255</v>
      </c>
      <c r="X280">
        <f t="shared" si="227"/>
        <v>73.571428571428569</v>
      </c>
    </row>
    <row r="281" spans="1:24" x14ac:dyDescent="0.45">
      <c r="A281">
        <v>2021</v>
      </c>
      <c r="B281">
        <v>9</v>
      </c>
      <c r="C281">
        <v>13</v>
      </c>
      <c r="D281">
        <v>85</v>
      </c>
      <c r="E281">
        <v>59</v>
      </c>
      <c r="F281">
        <v>0</v>
      </c>
      <c r="G281">
        <v>0</v>
      </c>
      <c r="H281">
        <v>0</v>
      </c>
      <c r="S281">
        <f t="shared" si="205"/>
        <v>256</v>
      </c>
      <c r="T281">
        <f t="shared" si="203"/>
        <v>72</v>
      </c>
      <c r="U281" s="31">
        <f t="shared" si="205"/>
        <v>256</v>
      </c>
      <c r="V281">
        <f t="shared" si="218"/>
        <v>70.071428571428569</v>
      </c>
      <c r="W281" s="31">
        <f t="shared" ref="W281" si="269">W280+1</f>
        <v>256</v>
      </c>
      <c r="X281">
        <f t="shared" si="227"/>
        <v>73.285714285714292</v>
      </c>
    </row>
    <row r="282" spans="1:24" x14ac:dyDescent="0.45">
      <c r="A282">
        <v>2021</v>
      </c>
      <c r="B282">
        <v>9</v>
      </c>
      <c r="C282">
        <v>14</v>
      </c>
      <c r="D282">
        <v>87</v>
      </c>
      <c r="E282">
        <v>59</v>
      </c>
      <c r="F282">
        <v>0</v>
      </c>
      <c r="G282">
        <v>0</v>
      </c>
      <c r="H282">
        <v>0</v>
      </c>
      <c r="S282">
        <f t="shared" si="205"/>
        <v>257</v>
      </c>
      <c r="T282">
        <f t="shared" si="203"/>
        <v>73</v>
      </c>
      <c r="U282" s="31">
        <f t="shared" si="205"/>
        <v>257</v>
      </c>
      <c r="V282">
        <f t="shared" si="218"/>
        <v>70</v>
      </c>
      <c r="W282" s="31">
        <f t="shared" ref="W282" si="270">W281+1</f>
        <v>257</v>
      </c>
      <c r="X282">
        <f t="shared" si="227"/>
        <v>72.976190476190482</v>
      </c>
    </row>
    <row r="283" spans="1:24" x14ac:dyDescent="0.45">
      <c r="A283">
        <v>2021</v>
      </c>
      <c r="B283">
        <v>9</v>
      </c>
      <c r="C283">
        <v>15</v>
      </c>
      <c r="D283">
        <v>84</v>
      </c>
      <c r="E283">
        <v>61</v>
      </c>
      <c r="F283">
        <v>0</v>
      </c>
      <c r="G283">
        <v>0</v>
      </c>
      <c r="H283">
        <v>0</v>
      </c>
      <c r="S283">
        <f t="shared" si="205"/>
        <v>258</v>
      </c>
      <c r="T283">
        <f t="shared" ref="T283:T346" si="271">AVERAGE(D283:E283)</f>
        <v>72.5</v>
      </c>
      <c r="U283" s="31">
        <f t="shared" si="205"/>
        <v>258</v>
      </c>
      <c r="V283">
        <f t="shared" si="218"/>
        <v>70.107142857142861</v>
      </c>
      <c r="W283" s="31">
        <f t="shared" ref="W283" si="272">W282+1</f>
        <v>258</v>
      </c>
      <c r="X283">
        <f t="shared" si="227"/>
        <v>72.571428571428569</v>
      </c>
    </row>
    <row r="284" spans="1:24" x14ac:dyDescent="0.45">
      <c r="A284">
        <v>2021</v>
      </c>
      <c r="B284">
        <v>9</v>
      </c>
      <c r="C284">
        <v>16</v>
      </c>
      <c r="D284">
        <v>84</v>
      </c>
      <c r="E284">
        <v>63</v>
      </c>
      <c r="F284" t="s">
        <v>116</v>
      </c>
      <c r="G284" t="s">
        <v>117</v>
      </c>
      <c r="H284">
        <v>0</v>
      </c>
      <c r="S284">
        <f t="shared" ref="S284:U347" si="273">S283+1</f>
        <v>259</v>
      </c>
      <c r="T284">
        <f t="shared" si="271"/>
        <v>73.5</v>
      </c>
      <c r="U284" s="31">
        <f t="shared" si="273"/>
        <v>259</v>
      </c>
      <c r="V284">
        <f t="shared" si="218"/>
        <v>70.464285714285708</v>
      </c>
      <c r="W284" s="31">
        <f t="shared" ref="W284" si="274">W283+1</f>
        <v>259</v>
      </c>
      <c r="X284">
        <f t="shared" si="227"/>
        <v>72.30952380952381</v>
      </c>
    </row>
    <row r="285" spans="1:24" x14ac:dyDescent="0.45">
      <c r="A285">
        <v>2021</v>
      </c>
      <c r="B285">
        <v>9</v>
      </c>
      <c r="C285">
        <v>17</v>
      </c>
      <c r="D285">
        <v>86</v>
      </c>
      <c r="E285">
        <v>60</v>
      </c>
      <c r="F285">
        <v>0</v>
      </c>
      <c r="G285">
        <v>0</v>
      </c>
      <c r="H285">
        <v>0</v>
      </c>
      <c r="S285">
        <f t="shared" si="273"/>
        <v>260</v>
      </c>
      <c r="T285">
        <f t="shared" si="271"/>
        <v>73</v>
      </c>
      <c r="U285" s="31">
        <f t="shared" si="273"/>
        <v>260</v>
      </c>
      <c r="V285">
        <f t="shared" si="218"/>
        <v>70.821428571428569</v>
      </c>
      <c r="W285" s="31">
        <f t="shared" ref="W285" si="275">W284+1</f>
        <v>260</v>
      </c>
      <c r="X285">
        <f t="shared" si="227"/>
        <v>72</v>
      </c>
    </row>
    <row r="286" spans="1:24" x14ac:dyDescent="0.45">
      <c r="A286">
        <v>2021</v>
      </c>
      <c r="B286">
        <v>9</v>
      </c>
      <c r="C286">
        <v>18</v>
      </c>
      <c r="D286">
        <v>90</v>
      </c>
      <c r="E286">
        <v>64</v>
      </c>
      <c r="F286">
        <v>0.02</v>
      </c>
      <c r="G286">
        <v>0</v>
      </c>
      <c r="H286">
        <v>0</v>
      </c>
      <c r="S286">
        <f t="shared" si="273"/>
        <v>261</v>
      </c>
      <c r="T286">
        <f t="shared" si="271"/>
        <v>77</v>
      </c>
      <c r="U286" s="31">
        <f t="shared" si="273"/>
        <v>261</v>
      </c>
      <c r="V286">
        <f t="shared" si="218"/>
        <v>71.321428571428569</v>
      </c>
      <c r="W286" s="31">
        <f t="shared" ref="W286" si="276">W285+1</f>
        <v>261</v>
      </c>
      <c r="X286">
        <f t="shared" si="227"/>
        <v>71.857142857142861</v>
      </c>
    </row>
    <row r="287" spans="1:24" x14ac:dyDescent="0.45">
      <c r="A287">
        <v>2021</v>
      </c>
      <c r="B287">
        <v>9</v>
      </c>
      <c r="C287">
        <v>19</v>
      </c>
      <c r="D287">
        <v>88</v>
      </c>
      <c r="E287">
        <v>62</v>
      </c>
      <c r="F287" t="s">
        <v>116</v>
      </c>
      <c r="G287" t="s">
        <v>117</v>
      </c>
      <c r="H287">
        <v>0</v>
      </c>
      <c r="S287">
        <f t="shared" si="273"/>
        <v>262</v>
      </c>
      <c r="T287">
        <f t="shared" si="271"/>
        <v>75</v>
      </c>
      <c r="U287" s="31">
        <f t="shared" si="273"/>
        <v>262</v>
      </c>
      <c r="V287">
        <f t="shared" si="218"/>
        <v>71.678571428571431</v>
      </c>
      <c r="W287" s="31">
        <f t="shared" ref="W287" si="277">W286+1</f>
        <v>262</v>
      </c>
      <c r="X287">
        <f t="shared" si="227"/>
        <v>71.642857142857139</v>
      </c>
    </row>
    <row r="288" spans="1:24" x14ac:dyDescent="0.45">
      <c r="A288">
        <v>2021</v>
      </c>
      <c r="B288">
        <v>9</v>
      </c>
      <c r="C288">
        <v>20</v>
      </c>
      <c r="D288">
        <v>81</v>
      </c>
      <c r="E288">
        <v>65</v>
      </c>
      <c r="F288">
        <v>0.01</v>
      </c>
      <c r="G288">
        <v>0</v>
      </c>
      <c r="H288">
        <v>0</v>
      </c>
      <c r="S288">
        <f t="shared" si="273"/>
        <v>263</v>
      </c>
      <c r="T288">
        <f t="shared" si="271"/>
        <v>73</v>
      </c>
      <c r="U288" s="31">
        <f t="shared" si="273"/>
        <v>263</v>
      </c>
      <c r="V288">
        <f t="shared" si="218"/>
        <v>71.857142857142861</v>
      </c>
      <c r="W288" s="31">
        <f t="shared" ref="W288" si="278">W287+1</f>
        <v>263</v>
      </c>
      <c r="X288">
        <f t="shared" si="227"/>
        <v>71.333333333333329</v>
      </c>
    </row>
    <row r="289" spans="1:24" x14ac:dyDescent="0.45">
      <c r="A289">
        <v>2021</v>
      </c>
      <c r="B289">
        <v>9</v>
      </c>
      <c r="C289">
        <v>21</v>
      </c>
      <c r="D289">
        <v>78</v>
      </c>
      <c r="E289">
        <v>65</v>
      </c>
      <c r="F289">
        <v>0.36</v>
      </c>
      <c r="G289">
        <v>0</v>
      </c>
      <c r="H289">
        <v>0</v>
      </c>
      <c r="S289">
        <f t="shared" si="273"/>
        <v>264</v>
      </c>
      <c r="T289">
        <f t="shared" si="271"/>
        <v>71.5</v>
      </c>
      <c r="U289" s="31">
        <f t="shared" si="273"/>
        <v>264</v>
      </c>
      <c r="V289">
        <f t="shared" si="218"/>
        <v>71.857142857142861</v>
      </c>
      <c r="W289" s="31">
        <f t="shared" ref="W289" si="279">W288+1</f>
        <v>264</v>
      </c>
      <c r="X289">
        <f t="shared" si="227"/>
        <v>71.214285714285708</v>
      </c>
    </row>
    <row r="290" spans="1:24" x14ac:dyDescent="0.45">
      <c r="A290">
        <v>2021</v>
      </c>
      <c r="B290">
        <v>9</v>
      </c>
      <c r="C290">
        <v>22</v>
      </c>
      <c r="D290">
        <v>79</v>
      </c>
      <c r="E290">
        <v>56</v>
      </c>
      <c r="F290">
        <v>0.27</v>
      </c>
      <c r="G290">
        <v>0</v>
      </c>
      <c r="H290">
        <v>0</v>
      </c>
      <c r="S290">
        <f t="shared" si="273"/>
        <v>265</v>
      </c>
      <c r="T290">
        <f t="shared" si="271"/>
        <v>67.5</v>
      </c>
      <c r="U290" s="31">
        <f t="shared" si="273"/>
        <v>265</v>
      </c>
      <c r="V290">
        <f t="shared" si="218"/>
        <v>71.25</v>
      </c>
      <c r="W290" s="31">
        <f t="shared" ref="W290" si="280">W289+1</f>
        <v>265</v>
      </c>
      <c r="X290">
        <f t="shared" si="227"/>
        <v>71.047619047619051</v>
      </c>
    </row>
    <row r="291" spans="1:24" x14ac:dyDescent="0.45">
      <c r="A291">
        <v>2021</v>
      </c>
      <c r="B291">
        <v>9</v>
      </c>
      <c r="C291">
        <v>23</v>
      </c>
      <c r="D291">
        <v>69</v>
      </c>
      <c r="E291">
        <v>46</v>
      </c>
      <c r="F291" t="s">
        <v>116</v>
      </c>
      <c r="G291" t="s">
        <v>117</v>
      </c>
      <c r="H291">
        <v>0</v>
      </c>
      <c r="S291">
        <f t="shared" si="273"/>
        <v>266</v>
      </c>
      <c r="T291">
        <f t="shared" si="271"/>
        <v>57.5</v>
      </c>
      <c r="U291" s="31">
        <f t="shared" si="273"/>
        <v>266</v>
      </c>
      <c r="V291">
        <f t="shared" si="218"/>
        <v>70.5</v>
      </c>
      <c r="W291" s="31">
        <f t="shared" ref="W291" si="281">W290+1</f>
        <v>266</v>
      </c>
      <c r="X291">
        <f t="shared" si="227"/>
        <v>70.523809523809518</v>
      </c>
    </row>
    <row r="292" spans="1:24" x14ac:dyDescent="0.45">
      <c r="A292">
        <v>2021</v>
      </c>
      <c r="B292">
        <v>9</v>
      </c>
      <c r="C292">
        <v>24</v>
      </c>
      <c r="D292">
        <v>71</v>
      </c>
      <c r="E292">
        <v>43</v>
      </c>
      <c r="F292">
        <v>0</v>
      </c>
      <c r="G292">
        <v>0</v>
      </c>
      <c r="H292">
        <v>0</v>
      </c>
      <c r="S292">
        <f t="shared" si="273"/>
        <v>267</v>
      </c>
      <c r="T292">
        <f t="shared" si="271"/>
        <v>57</v>
      </c>
      <c r="U292" s="31">
        <f t="shared" si="273"/>
        <v>267</v>
      </c>
      <c r="V292">
        <f t="shared" si="218"/>
        <v>69.892857142857139</v>
      </c>
      <c r="W292" s="31">
        <f t="shared" ref="W292" si="282">W291+1</f>
        <v>267</v>
      </c>
      <c r="X292">
        <f t="shared" si="227"/>
        <v>70</v>
      </c>
    </row>
    <row r="293" spans="1:24" x14ac:dyDescent="0.45">
      <c r="A293">
        <v>2021</v>
      </c>
      <c r="B293">
        <v>9</v>
      </c>
      <c r="C293">
        <v>25</v>
      </c>
      <c r="D293">
        <v>73</v>
      </c>
      <c r="E293">
        <v>43</v>
      </c>
      <c r="F293">
        <v>0</v>
      </c>
      <c r="G293">
        <v>0</v>
      </c>
      <c r="H293">
        <v>0</v>
      </c>
      <c r="S293">
        <f t="shared" si="273"/>
        <v>268</v>
      </c>
      <c r="T293">
        <f t="shared" si="271"/>
        <v>58</v>
      </c>
      <c r="U293" s="31">
        <f t="shared" si="273"/>
        <v>268</v>
      </c>
      <c r="V293">
        <f t="shared" si="218"/>
        <v>69.321428571428569</v>
      </c>
      <c r="W293" s="31">
        <f t="shared" ref="W293" si="283">W292+1</f>
        <v>268</v>
      </c>
      <c r="X293">
        <f t="shared" si="227"/>
        <v>69.428571428571431</v>
      </c>
    </row>
    <row r="294" spans="1:24" x14ac:dyDescent="0.45">
      <c r="A294">
        <v>2021</v>
      </c>
      <c r="B294">
        <v>9</v>
      </c>
      <c r="C294">
        <v>26</v>
      </c>
      <c r="D294">
        <v>75</v>
      </c>
      <c r="E294">
        <v>49</v>
      </c>
      <c r="F294">
        <v>0</v>
      </c>
      <c r="G294">
        <v>0</v>
      </c>
      <c r="H294">
        <v>0</v>
      </c>
      <c r="S294">
        <f t="shared" si="273"/>
        <v>269</v>
      </c>
      <c r="T294">
        <f t="shared" si="271"/>
        <v>62</v>
      </c>
      <c r="U294" s="31">
        <f t="shared" si="273"/>
        <v>269</v>
      </c>
      <c r="V294">
        <f t="shared" si="218"/>
        <v>68.75</v>
      </c>
      <c r="W294" s="31">
        <f t="shared" ref="W294" si="284">W293+1</f>
        <v>269</v>
      </c>
      <c r="X294">
        <f t="shared" si="227"/>
        <v>69.047619047619051</v>
      </c>
    </row>
    <row r="295" spans="1:24" x14ac:dyDescent="0.45">
      <c r="A295">
        <v>2021</v>
      </c>
      <c r="B295">
        <v>9</v>
      </c>
      <c r="C295">
        <v>27</v>
      </c>
      <c r="D295">
        <v>80</v>
      </c>
      <c r="E295">
        <v>45</v>
      </c>
      <c r="F295">
        <v>0</v>
      </c>
      <c r="G295">
        <v>0</v>
      </c>
      <c r="H295">
        <v>0</v>
      </c>
      <c r="S295">
        <f t="shared" si="273"/>
        <v>270</v>
      </c>
      <c r="T295">
        <f t="shared" si="271"/>
        <v>62.5</v>
      </c>
      <c r="U295" s="31">
        <f t="shared" si="273"/>
        <v>270</v>
      </c>
      <c r="V295">
        <f t="shared" si="218"/>
        <v>68.071428571428569</v>
      </c>
      <c r="W295" s="31">
        <f t="shared" ref="W295" si="285">W294+1</f>
        <v>270</v>
      </c>
      <c r="X295">
        <f t="shared" si="227"/>
        <v>68.666666666666671</v>
      </c>
    </row>
    <row r="296" spans="1:24" x14ac:dyDescent="0.45">
      <c r="A296">
        <v>2021</v>
      </c>
      <c r="B296">
        <v>9</v>
      </c>
      <c r="C296">
        <v>28</v>
      </c>
      <c r="D296">
        <v>81</v>
      </c>
      <c r="E296">
        <v>51</v>
      </c>
      <c r="F296">
        <v>0</v>
      </c>
      <c r="G296">
        <v>0</v>
      </c>
      <c r="H296">
        <v>0</v>
      </c>
      <c r="S296">
        <f t="shared" si="273"/>
        <v>271</v>
      </c>
      <c r="T296">
        <f t="shared" si="271"/>
        <v>66</v>
      </c>
      <c r="U296" s="31">
        <f t="shared" si="273"/>
        <v>271</v>
      </c>
      <c r="V296">
        <f t="shared" ref="V296:V359" si="286">AVERAGE(T283:T296)</f>
        <v>67.571428571428569</v>
      </c>
      <c r="W296" s="31">
        <f t="shared" ref="W296" si="287">W295+1</f>
        <v>271</v>
      </c>
      <c r="X296">
        <f t="shared" si="227"/>
        <v>68.404761904761898</v>
      </c>
    </row>
    <row r="297" spans="1:24" x14ac:dyDescent="0.45">
      <c r="A297">
        <v>2021</v>
      </c>
      <c r="B297">
        <v>9</v>
      </c>
      <c r="C297">
        <v>29</v>
      </c>
      <c r="D297">
        <v>85</v>
      </c>
      <c r="E297">
        <v>53</v>
      </c>
      <c r="F297">
        <v>0</v>
      </c>
      <c r="G297">
        <v>0</v>
      </c>
      <c r="H297">
        <v>0</v>
      </c>
      <c r="S297">
        <f t="shared" si="273"/>
        <v>272</v>
      </c>
      <c r="T297">
        <f t="shared" si="271"/>
        <v>69</v>
      </c>
      <c r="U297" s="31">
        <f t="shared" si="273"/>
        <v>272</v>
      </c>
      <c r="V297">
        <f t="shared" si="286"/>
        <v>67.321428571428569</v>
      </c>
      <c r="W297" s="31">
        <f t="shared" ref="W297" si="288">W296+1</f>
        <v>272</v>
      </c>
      <c r="X297">
        <f t="shared" si="227"/>
        <v>68.071428571428569</v>
      </c>
    </row>
    <row r="298" spans="1:24" x14ac:dyDescent="0.45">
      <c r="A298">
        <v>2021</v>
      </c>
      <c r="B298">
        <v>9</v>
      </c>
      <c r="C298">
        <v>30</v>
      </c>
      <c r="D298">
        <v>85</v>
      </c>
      <c r="E298">
        <v>55</v>
      </c>
      <c r="F298">
        <v>0</v>
      </c>
      <c r="G298">
        <v>0</v>
      </c>
      <c r="H298">
        <v>0</v>
      </c>
      <c r="S298">
        <f t="shared" si="273"/>
        <v>273</v>
      </c>
      <c r="T298">
        <f t="shared" si="271"/>
        <v>70</v>
      </c>
      <c r="U298" s="31">
        <f t="shared" si="273"/>
        <v>273</v>
      </c>
      <c r="V298">
        <f t="shared" si="286"/>
        <v>67.071428571428569</v>
      </c>
      <c r="W298" s="31">
        <f t="shared" ref="W298" si="289">W297+1</f>
        <v>273</v>
      </c>
      <c r="X298">
        <f t="shared" si="227"/>
        <v>68.166666666666671</v>
      </c>
    </row>
    <row r="299" spans="1:24" x14ac:dyDescent="0.45">
      <c r="A299">
        <v>2021</v>
      </c>
      <c r="B299">
        <v>10</v>
      </c>
      <c r="C299">
        <v>1</v>
      </c>
      <c r="D299">
        <v>81</v>
      </c>
      <c r="E299">
        <v>50</v>
      </c>
      <c r="F299">
        <v>0</v>
      </c>
      <c r="G299">
        <v>0</v>
      </c>
      <c r="H299">
        <v>0</v>
      </c>
      <c r="S299">
        <f t="shared" si="273"/>
        <v>274</v>
      </c>
      <c r="T299">
        <f t="shared" si="271"/>
        <v>65.5</v>
      </c>
      <c r="U299" s="31">
        <f t="shared" si="273"/>
        <v>274</v>
      </c>
      <c r="V299">
        <f t="shared" si="286"/>
        <v>66.535714285714292</v>
      </c>
      <c r="W299" s="31">
        <f t="shared" ref="W299" si="290">W298+1</f>
        <v>274</v>
      </c>
      <c r="X299">
        <f t="shared" si="227"/>
        <v>68.166666666666671</v>
      </c>
    </row>
    <row r="300" spans="1:24" x14ac:dyDescent="0.45">
      <c r="A300">
        <v>2021</v>
      </c>
      <c r="B300">
        <v>10</v>
      </c>
      <c r="C300">
        <v>2</v>
      </c>
      <c r="D300">
        <v>82</v>
      </c>
      <c r="E300">
        <v>51</v>
      </c>
      <c r="F300">
        <v>0</v>
      </c>
      <c r="G300">
        <v>0</v>
      </c>
      <c r="H300">
        <v>0</v>
      </c>
      <c r="S300">
        <f t="shared" si="273"/>
        <v>275</v>
      </c>
      <c r="T300">
        <f t="shared" si="271"/>
        <v>66.5</v>
      </c>
      <c r="U300" s="31">
        <f t="shared" si="273"/>
        <v>275</v>
      </c>
      <c r="V300">
        <f t="shared" si="286"/>
        <v>65.785714285714292</v>
      </c>
      <c r="W300" s="31">
        <f t="shared" ref="W300" si="291">W299+1</f>
        <v>275</v>
      </c>
      <c r="X300">
        <f t="shared" si="227"/>
        <v>68.19047619047619</v>
      </c>
    </row>
    <row r="301" spans="1:24" x14ac:dyDescent="0.45">
      <c r="A301">
        <v>2021</v>
      </c>
      <c r="B301">
        <v>10</v>
      </c>
      <c r="C301">
        <v>3</v>
      </c>
      <c r="D301">
        <v>72</v>
      </c>
      <c r="E301">
        <v>59</v>
      </c>
      <c r="F301">
        <v>0.18</v>
      </c>
      <c r="G301">
        <v>0</v>
      </c>
      <c r="H301">
        <v>0</v>
      </c>
      <c r="S301">
        <f t="shared" si="273"/>
        <v>276</v>
      </c>
      <c r="T301">
        <f t="shared" si="271"/>
        <v>65.5</v>
      </c>
      <c r="U301" s="31">
        <f t="shared" si="273"/>
        <v>276</v>
      </c>
      <c r="V301">
        <f t="shared" si="286"/>
        <v>65.107142857142861</v>
      </c>
      <c r="W301" s="31">
        <f t="shared" ref="W301" si="292">W300+1</f>
        <v>276</v>
      </c>
      <c r="X301">
        <f t="shared" si="227"/>
        <v>67.976190476190482</v>
      </c>
    </row>
    <row r="302" spans="1:24" x14ac:dyDescent="0.45">
      <c r="A302">
        <v>2021</v>
      </c>
      <c r="B302">
        <v>10</v>
      </c>
      <c r="C302">
        <v>4</v>
      </c>
      <c r="D302">
        <v>79</v>
      </c>
      <c r="E302">
        <v>64</v>
      </c>
      <c r="F302">
        <v>0.33</v>
      </c>
      <c r="G302">
        <v>0</v>
      </c>
      <c r="H302">
        <v>0</v>
      </c>
      <c r="S302">
        <f t="shared" si="273"/>
        <v>277</v>
      </c>
      <c r="T302">
        <f t="shared" si="271"/>
        <v>71.5</v>
      </c>
      <c r="U302" s="31">
        <f t="shared" si="273"/>
        <v>277</v>
      </c>
      <c r="V302">
        <f t="shared" si="286"/>
        <v>65</v>
      </c>
      <c r="W302" s="31">
        <f t="shared" ref="W302" si="293">W301+1</f>
        <v>277</v>
      </c>
      <c r="X302">
        <f t="shared" si="227"/>
        <v>67.952380952380949</v>
      </c>
    </row>
    <row r="303" spans="1:24" x14ac:dyDescent="0.45">
      <c r="A303">
        <v>2021</v>
      </c>
      <c r="B303">
        <v>10</v>
      </c>
      <c r="C303">
        <v>5</v>
      </c>
      <c r="D303">
        <v>77</v>
      </c>
      <c r="E303">
        <v>63</v>
      </c>
      <c r="F303" t="s">
        <v>116</v>
      </c>
      <c r="G303" t="s">
        <v>117</v>
      </c>
      <c r="H303">
        <v>0</v>
      </c>
      <c r="S303">
        <f t="shared" si="273"/>
        <v>278</v>
      </c>
      <c r="T303">
        <f t="shared" si="271"/>
        <v>70</v>
      </c>
      <c r="U303" s="31">
        <f t="shared" si="273"/>
        <v>278</v>
      </c>
      <c r="V303">
        <f t="shared" si="286"/>
        <v>64.892857142857139</v>
      </c>
      <c r="W303" s="31">
        <f t="shared" ref="W303" si="294">W302+1</f>
        <v>278</v>
      </c>
      <c r="X303">
        <f t="shared" ref="X303:X366" si="295">AVERAGE(T283:T303)</f>
        <v>67.80952380952381</v>
      </c>
    </row>
    <row r="304" spans="1:24" x14ac:dyDescent="0.45">
      <c r="A304">
        <v>2021</v>
      </c>
      <c r="B304">
        <v>10</v>
      </c>
      <c r="C304">
        <v>6</v>
      </c>
      <c r="D304">
        <v>81</v>
      </c>
      <c r="E304">
        <v>65</v>
      </c>
      <c r="F304">
        <v>0.41</v>
      </c>
      <c r="G304">
        <v>0</v>
      </c>
      <c r="H304">
        <v>0</v>
      </c>
      <c r="S304">
        <f t="shared" si="273"/>
        <v>279</v>
      </c>
      <c r="T304">
        <f t="shared" si="271"/>
        <v>73</v>
      </c>
      <c r="U304" s="31">
        <f t="shared" si="273"/>
        <v>279</v>
      </c>
      <c r="V304">
        <f t="shared" si="286"/>
        <v>65.285714285714292</v>
      </c>
      <c r="W304" s="31">
        <f t="shared" ref="W304" si="296">W303+1</f>
        <v>279</v>
      </c>
      <c r="X304">
        <f t="shared" si="295"/>
        <v>67.833333333333329</v>
      </c>
    </row>
    <row r="305" spans="1:24" x14ac:dyDescent="0.45">
      <c r="A305">
        <v>2021</v>
      </c>
      <c r="B305">
        <v>10</v>
      </c>
      <c r="C305">
        <v>7</v>
      </c>
      <c r="D305">
        <v>80</v>
      </c>
      <c r="E305">
        <v>65</v>
      </c>
      <c r="F305">
        <v>0.35</v>
      </c>
      <c r="G305">
        <v>0</v>
      </c>
      <c r="H305">
        <v>0</v>
      </c>
      <c r="S305">
        <f t="shared" si="273"/>
        <v>280</v>
      </c>
      <c r="T305">
        <f t="shared" si="271"/>
        <v>72.5</v>
      </c>
      <c r="U305" s="31">
        <f t="shared" si="273"/>
        <v>280</v>
      </c>
      <c r="V305">
        <f t="shared" si="286"/>
        <v>66.357142857142861</v>
      </c>
      <c r="W305" s="31">
        <f t="shared" ref="W305" si="297">W304+1</f>
        <v>280</v>
      </c>
      <c r="X305">
        <f t="shared" si="295"/>
        <v>67.785714285714292</v>
      </c>
    </row>
    <row r="306" spans="1:24" x14ac:dyDescent="0.45">
      <c r="A306">
        <v>2021</v>
      </c>
      <c r="B306">
        <v>10</v>
      </c>
      <c r="C306">
        <v>8</v>
      </c>
      <c r="D306">
        <v>77</v>
      </c>
      <c r="E306">
        <v>65</v>
      </c>
      <c r="F306">
        <v>1.07</v>
      </c>
      <c r="G306">
        <v>0</v>
      </c>
      <c r="H306">
        <v>0</v>
      </c>
      <c r="S306">
        <f t="shared" si="273"/>
        <v>281</v>
      </c>
      <c r="T306">
        <f t="shared" si="271"/>
        <v>71</v>
      </c>
      <c r="U306" s="31">
        <f t="shared" si="273"/>
        <v>281</v>
      </c>
      <c r="V306">
        <f t="shared" si="286"/>
        <v>67.357142857142861</v>
      </c>
      <c r="W306" s="31">
        <f t="shared" ref="W306" si="298">W305+1</f>
        <v>281</v>
      </c>
      <c r="X306">
        <f t="shared" si="295"/>
        <v>67.69047619047619</v>
      </c>
    </row>
    <row r="307" spans="1:24" x14ac:dyDescent="0.45">
      <c r="A307">
        <v>2021</v>
      </c>
      <c r="B307">
        <v>10</v>
      </c>
      <c r="C307">
        <v>9</v>
      </c>
      <c r="D307">
        <v>80</v>
      </c>
      <c r="E307">
        <v>60</v>
      </c>
      <c r="F307">
        <v>0</v>
      </c>
      <c r="G307">
        <v>0</v>
      </c>
      <c r="H307">
        <v>0</v>
      </c>
      <c r="S307">
        <f t="shared" si="273"/>
        <v>282</v>
      </c>
      <c r="T307">
        <f t="shared" si="271"/>
        <v>70</v>
      </c>
      <c r="U307" s="31">
        <f t="shared" si="273"/>
        <v>282</v>
      </c>
      <c r="V307">
        <f t="shared" si="286"/>
        <v>68.214285714285708</v>
      </c>
      <c r="W307" s="31">
        <f t="shared" ref="W307" si="299">W306+1</f>
        <v>282</v>
      </c>
      <c r="X307">
        <f t="shared" si="295"/>
        <v>67.357142857142861</v>
      </c>
    </row>
    <row r="308" spans="1:24" x14ac:dyDescent="0.45">
      <c r="A308">
        <v>2021</v>
      </c>
      <c r="B308">
        <v>10</v>
      </c>
      <c r="C308">
        <v>10</v>
      </c>
      <c r="D308">
        <v>81</v>
      </c>
      <c r="E308">
        <v>55</v>
      </c>
      <c r="F308">
        <v>0</v>
      </c>
      <c r="G308">
        <v>0</v>
      </c>
      <c r="H308">
        <v>0</v>
      </c>
      <c r="S308">
        <f t="shared" si="273"/>
        <v>283</v>
      </c>
      <c r="T308">
        <f t="shared" si="271"/>
        <v>68</v>
      </c>
      <c r="U308" s="31">
        <f t="shared" si="273"/>
        <v>283</v>
      </c>
      <c r="V308">
        <f t="shared" si="286"/>
        <v>68.642857142857139</v>
      </c>
      <c r="W308" s="31">
        <f t="shared" ref="W308" si="300">W307+1</f>
        <v>283</v>
      </c>
      <c r="X308">
        <f t="shared" si="295"/>
        <v>67.023809523809518</v>
      </c>
    </row>
    <row r="309" spans="1:24" x14ac:dyDescent="0.45">
      <c r="A309">
        <v>2021</v>
      </c>
      <c r="B309">
        <v>10</v>
      </c>
      <c r="C309">
        <v>11</v>
      </c>
      <c r="D309">
        <v>83</v>
      </c>
      <c r="E309">
        <v>54</v>
      </c>
      <c r="F309">
        <v>0</v>
      </c>
      <c r="G309">
        <v>0</v>
      </c>
      <c r="H309">
        <v>0</v>
      </c>
      <c r="S309">
        <f t="shared" si="273"/>
        <v>284</v>
      </c>
      <c r="T309">
        <f t="shared" si="271"/>
        <v>68.5</v>
      </c>
      <c r="U309" s="31">
        <f t="shared" si="273"/>
        <v>284</v>
      </c>
      <c r="V309">
        <f t="shared" si="286"/>
        <v>69.071428571428569</v>
      </c>
      <c r="W309" s="31">
        <f t="shared" ref="W309" si="301">W308+1</f>
        <v>284</v>
      </c>
      <c r="X309">
        <f t="shared" si="295"/>
        <v>66.80952380952381</v>
      </c>
    </row>
    <row r="310" spans="1:24" x14ac:dyDescent="0.45">
      <c r="A310">
        <v>2021</v>
      </c>
      <c r="B310">
        <v>10</v>
      </c>
      <c r="C310">
        <v>12</v>
      </c>
      <c r="D310">
        <v>75</v>
      </c>
      <c r="E310">
        <v>55</v>
      </c>
      <c r="F310">
        <v>0</v>
      </c>
      <c r="G310">
        <v>0</v>
      </c>
      <c r="H310">
        <v>0</v>
      </c>
      <c r="S310">
        <f t="shared" si="273"/>
        <v>285</v>
      </c>
      <c r="T310">
        <f t="shared" si="271"/>
        <v>65</v>
      </c>
      <c r="U310" s="31">
        <f t="shared" si="273"/>
        <v>285</v>
      </c>
      <c r="V310">
        <f t="shared" si="286"/>
        <v>69</v>
      </c>
      <c r="W310" s="31">
        <f t="shared" ref="W310" si="302">W309+1</f>
        <v>285</v>
      </c>
      <c r="X310">
        <f t="shared" si="295"/>
        <v>66.5</v>
      </c>
    </row>
    <row r="311" spans="1:24" x14ac:dyDescent="0.45">
      <c r="A311">
        <v>2021</v>
      </c>
      <c r="B311">
        <v>10</v>
      </c>
      <c r="C311">
        <v>13</v>
      </c>
      <c r="D311">
        <v>80</v>
      </c>
      <c r="E311">
        <v>61</v>
      </c>
      <c r="F311">
        <v>0</v>
      </c>
      <c r="G311">
        <v>0</v>
      </c>
      <c r="H311">
        <v>0</v>
      </c>
      <c r="S311">
        <f t="shared" si="273"/>
        <v>286</v>
      </c>
      <c r="T311">
        <f t="shared" si="271"/>
        <v>70.5</v>
      </c>
      <c r="U311" s="31">
        <f t="shared" si="273"/>
        <v>286</v>
      </c>
      <c r="V311">
        <f t="shared" si="286"/>
        <v>69.107142857142861</v>
      </c>
      <c r="W311" s="31">
        <f t="shared" ref="W311" si="303">W310+1</f>
        <v>286</v>
      </c>
      <c r="X311">
        <f t="shared" si="295"/>
        <v>66.642857142857139</v>
      </c>
    </row>
    <row r="312" spans="1:24" x14ac:dyDescent="0.45">
      <c r="A312">
        <v>2021</v>
      </c>
      <c r="B312">
        <v>10</v>
      </c>
      <c r="C312">
        <v>14</v>
      </c>
      <c r="D312">
        <v>83</v>
      </c>
      <c r="E312">
        <v>58</v>
      </c>
      <c r="F312">
        <v>0</v>
      </c>
      <c r="G312">
        <v>0</v>
      </c>
      <c r="H312">
        <v>0</v>
      </c>
      <c r="S312">
        <f t="shared" si="273"/>
        <v>287</v>
      </c>
      <c r="T312">
        <f t="shared" si="271"/>
        <v>70.5</v>
      </c>
      <c r="U312" s="31">
        <f t="shared" si="273"/>
        <v>287</v>
      </c>
      <c r="V312">
        <f t="shared" si="286"/>
        <v>69.142857142857139</v>
      </c>
      <c r="W312" s="31">
        <f t="shared" ref="W312" si="304">W311+1</f>
        <v>287</v>
      </c>
      <c r="X312">
        <f t="shared" si="295"/>
        <v>67.261904761904759</v>
      </c>
    </row>
    <row r="313" spans="1:24" x14ac:dyDescent="0.45">
      <c r="A313">
        <v>2021</v>
      </c>
      <c r="B313">
        <v>10</v>
      </c>
      <c r="C313">
        <v>15</v>
      </c>
      <c r="D313">
        <v>82</v>
      </c>
      <c r="E313">
        <v>62</v>
      </c>
      <c r="F313">
        <v>0</v>
      </c>
      <c r="G313">
        <v>0</v>
      </c>
      <c r="H313">
        <v>0</v>
      </c>
      <c r="S313">
        <f t="shared" si="273"/>
        <v>288</v>
      </c>
      <c r="T313">
        <f t="shared" si="271"/>
        <v>72</v>
      </c>
      <c r="U313" s="31">
        <f t="shared" si="273"/>
        <v>288</v>
      </c>
      <c r="V313">
        <f t="shared" si="286"/>
        <v>69.607142857142861</v>
      </c>
      <c r="W313" s="31">
        <f t="shared" ref="W313" si="305">W312+1</f>
        <v>288</v>
      </c>
      <c r="X313">
        <f t="shared" si="295"/>
        <v>67.976190476190482</v>
      </c>
    </row>
    <row r="314" spans="1:24" x14ac:dyDescent="0.45">
      <c r="A314">
        <v>2021</v>
      </c>
      <c r="B314">
        <v>10</v>
      </c>
      <c r="C314">
        <v>16</v>
      </c>
      <c r="D314">
        <v>69</v>
      </c>
      <c r="E314">
        <v>44</v>
      </c>
      <c r="F314">
        <v>0.2</v>
      </c>
      <c r="G314">
        <v>0</v>
      </c>
      <c r="H314">
        <v>0</v>
      </c>
      <c r="S314">
        <f t="shared" si="273"/>
        <v>289</v>
      </c>
      <c r="T314">
        <f t="shared" si="271"/>
        <v>56.5</v>
      </c>
      <c r="U314" s="31">
        <f t="shared" si="273"/>
        <v>289</v>
      </c>
      <c r="V314">
        <f t="shared" si="286"/>
        <v>68.892857142857139</v>
      </c>
      <c r="W314" s="31">
        <f t="shared" ref="W314" si="306">W313+1</f>
        <v>289</v>
      </c>
      <c r="X314">
        <f t="shared" si="295"/>
        <v>67.904761904761898</v>
      </c>
    </row>
    <row r="315" spans="1:24" x14ac:dyDescent="0.45">
      <c r="A315">
        <v>2021</v>
      </c>
      <c r="B315">
        <v>10</v>
      </c>
      <c r="C315">
        <v>17</v>
      </c>
      <c r="D315">
        <v>63</v>
      </c>
      <c r="E315">
        <v>41</v>
      </c>
      <c r="F315">
        <v>0</v>
      </c>
      <c r="G315">
        <v>0</v>
      </c>
      <c r="H315">
        <v>0</v>
      </c>
      <c r="S315">
        <f t="shared" si="273"/>
        <v>290</v>
      </c>
      <c r="T315">
        <f t="shared" si="271"/>
        <v>52</v>
      </c>
      <c r="U315" s="31">
        <f t="shared" si="273"/>
        <v>290</v>
      </c>
      <c r="V315">
        <f t="shared" si="286"/>
        <v>67.928571428571431</v>
      </c>
      <c r="W315" s="31">
        <f t="shared" ref="W315" si="307">W314+1</f>
        <v>290</v>
      </c>
      <c r="X315">
        <f t="shared" si="295"/>
        <v>67.428571428571431</v>
      </c>
    </row>
    <row r="316" spans="1:24" x14ac:dyDescent="0.45">
      <c r="A316">
        <v>2021</v>
      </c>
      <c r="B316">
        <v>10</v>
      </c>
      <c r="C316">
        <v>18</v>
      </c>
      <c r="D316">
        <v>69</v>
      </c>
      <c r="E316">
        <v>37</v>
      </c>
      <c r="F316">
        <v>0</v>
      </c>
      <c r="G316">
        <v>0</v>
      </c>
      <c r="H316">
        <v>0</v>
      </c>
      <c r="S316">
        <f t="shared" si="273"/>
        <v>291</v>
      </c>
      <c r="T316">
        <f t="shared" si="271"/>
        <v>53</v>
      </c>
      <c r="U316" s="31">
        <f t="shared" si="273"/>
        <v>291</v>
      </c>
      <c r="V316">
        <f t="shared" si="286"/>
        <v>66.607142857142861</v>
      </c>
      <c r="W316" s="31">
        <f t="shared" ref="W316" si="308">W315+1</f>
        <v>291</v>
      </c>
      <c r="X316">
        <f t="shared" si="295"/>
        <v>66.976190476190482</v>
      </c>
    </row>
    <row r="317" spans="1:24" x14ac:dyDescent="0.45">
      <c r="A317">
        <v>2021</v>
      </c>
      <c r="B317">
        <v>10</v>
      </c>
      <c r="C317">
        <v>19</v>
      </c>
      <c r="D317">
        <v>72</v>
      </c>
      <c r="E317">
        <v>38</v>
      </c>
      <c r="F317">
        <v>0</v>
      </c>
      <c r="G317">
        <v>0</v>
      </c>
      <c r="H317">
        <v>0</v>
      </c>
      <c r="S317">
        <f t="shared" si="273"/>
        <v>292</v>
      </c>
      <c r="T317">
        <f t="shared" si="271"/>
        <v>55</v>
      </c>
      <c r="U317" s="31">
        <f t="shared" si="273"/>
        <v>292</v>
      </c>
      <c r="V317">
        <f t="shared" si="286"/>
        <v>65.535714285714292</v>
      </c>
      <c r="W317" s="31">
        <f t="shared" ref="W317" si="309">W316+1</f>
        <v>292</v>
      </c>
      <c r="X317">
        <f t="shared" si="295"/>
        <v>66.452380952380949</v>
      </c>
    </row>
    <row r="318" spans="1:24" x14ac:dyDescent="0.45">
      <c r="A318">
        <v>2021</v>
      </c>
      <c r="B318">
        <v>10</v>
      </c>
      <c r="C318">
        <v>20</v>
      </c>
      <c r="D318">
        <v>73</v>
      </c>
      <c r="E318">
        <v>39</v>
      </c>
      <c r="F318">
        <v>0</v>
      </c>
      <c r="G318">
        <v>0</v>
      </c>
      <c r="H318">
        <v>0</v>
      </c>
      <c r="S318">
        <f t="shared" si="273"/>
        <v>293</v>
      </c>
      <c r="T318">
        <f t="shared" si="271"/>
        <v>56</v>
      </c>
      <c r="U318" s="31">
        <f t="shared" si="273"/>
        <v>293</v>
      </c>
      <c r="V318">
        <f t="shared" si="286"/>
        <v>64.321428571428569</v>
      </c>
      <c r="W318" s="31">
        <f t="shared" ref="W318" si="310">W317+1</f>
        <v>293</v>
      </c>
      <c r="X318">
        <f t="shared" si="295"/>
        <v>65.833333333333329</v>
      </c>
    </row>
    <row r="319" spans="1:24" x14ac:dyDescent="0.45">
      <c r="A319">
        <v>2021</v>
      </c>
      <c r="B319">
        <v>10</v>
      </c>
      <c r="C319">
        <v>21</v>
      </c>
      <c r="D319">
        <v>70</v>
      </c>
      <c r="E319">
        <v>43</v>
      </c>
      <c r="F319">
        <v>0.05</v>
      </c>
      <c r="G319">
        <v>0</v>
      </c>
      <c r="H319">
        <v>0</v>
      </c>
      <c r="S319">
        <f t="shared" si="273"/>
        <v>294</v>
      </c>
      <c r="T319">
        <f t="shared" si="271"/>
        <v>56.5</v>
      </c>
      <c r="U319" s="31">
        <f t="shared" si="273"/>
        <v>294</v>
      </c>
      <c r="V319">
        <f t="shared" si="286"/>
        <v>63.178571428571431</v>
      </c>
      <c r="W319" s="31">
        <f t="shared" ref="W319" si="311">W318+1</f>
        <v>294</v>
      </c>
      <c r="X319">
        <f t="shared" si="295"/>
        <v>65.19047619047619</v>
      </c>
    </row>
    <row r="320" spans="1:24" x14ac:dyDescent="0.45">
      <c r="A320">
        <v>2021</v>
      </c>
      <c r="B320">
        <v>10</v>
      </c>
      <c r="C320">
        <v>22</v>
      </c>
      <c r="D320">
        <v>63</v>
      </c>
      <c r="E320">
        <v>54</v>
      </c>
      <c r="F320">
        <v>0.01</v>
      </c>
      <c r="G320">
        <v>0</v>
      </c>
      <c r="H320">
        <v>0</v>
      </c>
      <c r="S320">
        <f t="shared" si="273"/>
        <v>295</v>
      </c>
      <c r="T320">
        <f t="shared" si="271"/>
        <v>58.5</v>
      </c>
      <c r="U320" s="31">
        <f t="shared" si="273"/>
        <v>295</v>
      </c>
      <c r="V320">
        <f t="shared" si="286"/>
        <v>62.285714285714285</v>
      </c>
      <c r="W320" s="31">
        <f t="shared" ref="W320" si="312">W319+1</f>
        <v>295</v>
      </c>
      <c r="X320">
        <f t="shared" si="295"/>
        <v>64.857142857142861</v>
      </c>
    </row>
    <row r="321" spans="1:24" x14ac:dyDescent="0.45">
      <c r="A321">
        <v>2021</v>
      </c>
      <c r="B321">
        <v>10</v>
      </c>
      <c r="C321">
        <v>23</v>
      </c>
      <c r="D321">
        <v>66</v>
      </c>
      <c r="E321">
        <v>49</v>
      </c>
      <c r="F321">
        <v>0</v>
      </c>
      <c r="G321">
        <v>0</v>
      </c>
      <c r="H321">
        <v>0</v>
      </c>
      <c r="S321">
        <f t="shared" si="273"/>
        <v>296</v>
      </c>
      <c r="T321">
        <f t="shared" si="271"/>
        <v>57.5</v>
      </c>
      <c r="U321" s="31">
        <f t="shared" si="273"/>
        <v>296</v>
      </c>
      <c r="V321">
        <f t="shared" si="286"/>
        <v>61.392857142857146</v>
      </c>
      <c r="W321" s="31">
        <f t="shared" ref="W321" si="313">W320+1</f>
        <v>296</v>
      </c>
      <c r="X321">
        <f t="shared" si="295"/>
        <v>64.428571428571431</v>
      </c>
    </row>
    <row r="322" spans="1:24" x14ac:dyDescent="0.45">
      <c r="A322">
        <v>2021</v>
      </c>
      <c r="B322">
        <v>10</v>
      </c>
      <c r="C322">
        <v>24</v>
      </c>
      <c r="D322">
        <v>78</v>
      </c>
      <c r="E322">
        <v>45</v>
      </c>
      <c r="F322">
        <v>0</v>
      </c>
      <c r="G322">
        <v>0</v>
      </c>
      <c r="H322">
        <v>0</v>
      </c>
      <c r="S322">
        <f t="shared" si="273"/>
        <v>297</v>
      </c>
      <c r="T322">
        <f t="shared" si="271"/>
        <v>61.5</v>
      </c>
      <c r="U322" s="31">
        <f t="shared" si="273"/>
        <v>297</v>
      </c>
      <c r="V322">
        <f t="shared" si="286"/>
        <v>60.928571428571431</v>
      </c>
      <c r="W322" s="31">
        <f t="shared" ref="W322" si="314">W321+1</f>
        <v>297</v>
      </c>
      <c r="X322">
        <f t="shared" si="295"/>
        <v>64.238095238095241</v>
      </c>
    </row>
    <row r="323" spans="1:24" x14ac:dyDescent="0.45">
      <c r="A323">
        <v>2021</v>
      </c>
      <c r="B323">
        <v>10</v>
      </c>
      <c r="C323">
        <v>25</v>
      </c>
      <c r="D323">
        <v>76</v>
      </c>
      <c r="E323">
        <v>47</v>
      </c>
      <c r="F323">
        <v>0.39</v>
      </c>
      <c r="G323">
        <v>0</v>
      </c>
      <c r="H323">
        <v>0</v>
      </c>
      <c r="S323">
        <f t="shared" si="273"/>
        <v>298</v>
      </c>
      <c r="T323">
        <f t="shared" si="271"/>
        <v>61.5</v>
      </c>
      <c r="U323" s="31">
        <f t="shared" si="273"/>
        <v>298</v>
      </c>
      <c r="V323">
        <f t="shared" si="286"/>
        <v>60.428571428571431</v>
      </c>
      <c r="W323" s="31">
        <f t="shared" ref="W323" si="315">W322+1</f>
        <v>298</v>
      </c>
      <c r="X323">
        <f t="shared" si="295"/>
        <v>63.761904761904759</v>
      </c>
    </row>
    <row r="324" spans="1:24" x14ac:dyDescent="0.45">
      <c r="A324">
        <v>2021</v>
      </c>
      <c r="B324">
        <v>10</v>
      </c>
      <c r="C324">
        <v>26</v>
      </c>
      <c r="D324">
        <v>59</v>
      </c>
      <c r="E324">
        <v>36</v>
      </c>
      <c r="F324">
        <v>0</v>
      </c>
      <c r="G324">
        <v>0</v>
      </c>
      <c r="H324">
        <v>0</v>
      </c>
      <c r="S324">
        <f t="shared" si="273"/>
        <v>299</v>
      </c>
      <c r="T324">
        <f t="shared" si="271"/>
        <v>47.5</v>
      </c>
      <c r="U324" s="31">
        <f t="shared" si="273"/>
        <v>299</v>
      </c>
      <c r="V324">
        <f t="shared" si="286"/>
        <v>59.178571428571431</v>
      </c>
      <c r="W324" s="31">
        <f t="shared" ref="W324" si="316">W323+1</f>
        <v>299</v>
      </c>
      <c r="X324">
        <f t="shared" si="295"/>
        <v>62.69047619047619</v>
      </c>
    </row>
    <row r="325" spans="1:24" x14ac:dyDescent="0.45">
      <c r="A325">
        <v>2021</v>
      </c>
      <c r="B325">
        <v>10</v>
      </c>
      <c r="C325">
        <v>27</v>
      </c>
      <c r="D325">
        <v>64</v>
      </c>
      <c r="E325">
        <v>32</v>
      </c>
      <c r="F325">
        <v>0</v>
      </c>
      <c r="G325">
        <v>0</v>
      </c>
      <c r="H325">
        <v>0</v>
      </c>
      <c r="S325">
        <f t="shared" si="273"/>
        <v>300</v>
      </c>
      <c r="T325">
        <f t="shared" si="271"/>
        <v>48</v>
      </c>
      <c r="U325" s="31">
        <f t="shared" si="273"/>
        <v>300</v>
      </c>
      <c r="V325">
        <f t="shared" si="286"/>
        <v>57.571428571428569</v>
      </c>
      <c r="W325" s="31">
        <f t="shared" ref="W325" si="317">W324+1</f>
        <v>300</v>
      </c>
      <c r="X325">
        <f t="shared" si="295"/>
        <v>61.5</v>
      </c>
    </row>
    <row r="326" spans="1:24" x14ac:dyDescent="0.45">
      <c r="A326">
        <v>2021</v>
      </c>
      <c r="B326">
        <v>10</v>
      </c>
      <c r="C326">
        <v>28</v>
      </c>
      <c r="D326">
        <v>64</v>
      </c>
      <c r="E326">
        <v>40</v>
      </c>
      <c r="F326">
        <v>0.03</v>
      </c>
      <c r="G326">
        <v>0</v>
      </c>
      <c r="H326">
        <v>0</v>
      </c>
      <c r="S326">
        <f t="shared" si="273"/>
        <v>301</v>
      </c>
      <c r="T326">
        <f t="shared" si="271"/>
        <v>52</v>
      </c>
      <c r="U326" s="31">
        <f t="shared" si="273"/>
        <v>301</v>
      </c>
      <c r="V326">
        <f t="shared" si="286"/>
        <v>56.25</v>
      </c>
      <c r="W326" s="31">
        <f t="shared" ref="W326" si="318">W325+1</f>
        <v>301</v>
      </c>
      <c r="X326">
        <f t="shared" si="295"/>
        <v>60.523809523809526</v>
      </c>
    </row>
    <row r="327" spans="1:24" x14ac:dyDescent="0.45">
      <c r="A327">
        <v>2021</v>
      </c>
      <c r="B327">
        <v>10</v>
      </c>
      <c r="C327">
        <v>29</v>
      </c>
      <c r="D327">
        <v>60</v>
      </c>
      <c r="E327">
        <v>50</v>
      </c>
      <c r="F327">
        <v>0.72</v>
      </c>
      <c r="G327">
        <v>0</v>
      </c>
      <c r="H327">
        <v>0</v>
      </c>
      <c r="S327">
        <f t="shared" si="273"/>
        <v>302</v>
      </c>
      <c r="T327">
        <f t="shared" si="271"/>
        <v>55</v>
      </c>
      <c r="U327" s="31">
        <f t="shared" si="273"/>
        <v>302</v>
      </c>
      <c r="V327">
        <f t="shared" si="286"/>
        <v>55.035714285714285</v>
      </c>
      <c r="W327" s="31">
        <f t="shared" ref="W327" si="319">W326+1</f>
        <v>302</v>
      </c>
      <c r="X327">
        <f t="shared" si="295"/>
        <v>59.761904761904759</v>
      </c>
    </row>
    <row r="328" spans="1:24" x14ac:dyDescent="0.45">
      <c r="A328">
        <v>2021</v>
      </c>
      <c r="B328">
        <v>10</v>
      </c>
      <c r="C328">
        <v>30</v>
      </c>
      <c r="D328">
        <v>56</v>
      </c>
      <c r="E328">
        <v>49</v>
      </c>
      <c r="F328">
        <v>0.31</v>
      </c>
      <c r="G328">
        <v>0</v>
      </c>
      <c r="H328">
        <v>0</v>
      </c>
      <c r="S328">
        <f t="shared" si="273"/>
        <v>303</v>
      </c>
      <c r="T328">
        <f t="shared" si="271"/>
        <v>52.5</v>
      </c>
      <c r="U328" s="31">
        <f t="shared" si="273"/>
        <v>303</v>
      </c>
      <c r="V328">
        <f t="shared" si="286"/>
        <v>54.75</v>
      </c>
      <c r="W328" s="31">
        <f t="shared" ref="W328" si="320">W327+1</f>
        <v>303</v>
      </c>
      <c r="X328">
        <f t="shared" si="295"/>
        <v>58.928571428571431</v>
      </c>
    </row>
    <row r="329" spans="1:24" x14ac:dyDescent="0.45">
      <c r="A329">
        <v>2021</v>
      </c>
      <c r="B329">
        <v>10</v>
      </c>
      <c r="C329">
        <v>31</v>
      </c>
      <c r="D329">
        <v>62</v>
      </c>
      <c r="E329">
        <v>50</v>
      </c>
      <c r="F329" t="s">
        <v>116</v>
      </c>
      <c r="G329" t="s">
        <v>117</v>
      </c>
      <c r="S329">
        <f t="shared" si="273"/>
        <v>304</v>
      </c>
      <c r="T329">
        <f t="shared" si="271"/>
        <v>56</v>
      </c>
      <c r="U329" s="31">
        <f t="shared" si="273"/>
        <v>304</v>
      </c>
      <c r="V329">
        <f t="shared" si="286"/>
        <v>55.035714285714285</v>
      </c>
      <c r="W329" s="31">
        <f t="shared" ref="W329" si="321">W328+1</f>
        <v>304</v>
      </c>
      <c r="X329">
        <f t="shared" si="295"/>
        <v>58.357142857142854</v>
      </c>
    </row>
    <row r="330" spans="1:24" x14ac:dyDescent="0.45">
      <c r="A330">
        <v>2021</v>
      </c>
      <c r="B330">
        <v>11</v>
      </c>
      <c r="C330">
        <v>1</v>
      </c>
      <c r="D330">
        <v>65</v>
      </c>
      <c r="E330">
        <v>42</v>
      </c>
      <c r="F330">
        <v>0</v>
      </c>
      <c r="G330">
        <v>0</v>
      </c>
      <c r="H330">
        <v>0</v>
      </c>
      <c r="S330">
        <f t="shared" si="273"/>
        <v>305</v>
      </c>
      <c r="T330">
        <f t="shared" si="271"/>
        <v>53.5</v>
      </c>
      <c r="U330" s="31">
        <f t="shared" si="273"/>
        <v>305</v>
      </c>
      <c r="V330">
        <f t="shared" si="286"/>
        <v>55.071428571428569</v>
      </c>
      <c r="W330" s="31">
        <f t="shared" ref="W330" si="322">W329+1</f>
        <v>305</v>
      </c>
      <c r="X330">
        <f t="shared" si="295"/>
        <v>57.642857142857146</v>
      </c>
    </row>
    <row r="331" spans="1:24" x14ac:dyDescent="0.45">
      <c r="A331">
        <v>2021</v>
      </c>
      <c r="B331">
        <v>11</v>
      </c>
      <c r="C331">
        <v>2</v>
      </c>
      <c r="D331">
        <v>51</v>
      </c>
      <c r="E331">
        <v>41</v>
      </c>
      <c r="F331">
        <v>0.02</v>
      </c>
      <c r="G331">
        <v>0</v>
      </c>
      <c r="H331">
        <v>0</v>
      </c>
      <c r="S331">
        <f t="shared" si="273"/>
        <v>306</v>
      </c>
      <c r="T331">
        <f t="shared" si="271"/>
        <v>46</v>
      </c>
      <c r="U331" s="31">
        <f t="shared" si="273"/>
        <v>306</v>
      </c>
      <c r="V331">
        <f t="shared" si="286"/>
        <v>54.428571428571431</v>
      </c>
      <c r="W331" s="31">
        <f t="shared" ref="W331" si="323">W330+1</f>
        <v>306</v>
      </c>
      <c r="X331">
        <f t="shared" si="295"/>
        <v>56.738095238095241</v>
      </c>
    </row>
    <row r="332" spans="1:24" x14ac:dyDescent="0.45">
      <c r="A332">
        <v>2021</v>
      </c>
      <c r="B332">
        <v>11</v>
      </c>
      <c r="C332">
        <v>3</v>
      </c>
      <c r="D332">
        <v>53</v>
      </c>
      <c r="E332">
        <v>35</v>
      </c>
      <c r="F332">
        <v>0</v>
      </c>
      <c r="G332">
        <v>0</v>
      </c>
      <c r="H332">
        <v>0</v>
      </c>
      <c r="S332">
        <f t="shared" si="273"/>
        <v>307</v>
      </c>
      <c r="T332">
        <f t="shared" si="271"/>
        <v>44</v>
      </c>
      <c r="U332" s="31">
        <f t="shared" si="273"/>
        <v>307</v>
      </c>
      <c r="V332">
        <f t="shared" si="286"/>
        <v>53.571428571428569</v>
      </c>
      <c r="W332" s="31">
        <f t="shared" ref="W332" si="324">W331+1</f>
        <v>307</v>
      </c>
      <c r="X332">
        <f t="shared" si="295"/>
        <v>55.476190476190474</v>
      </c>
    </row>
    <row r="333" spans="1:24" x14ac:dyDescent="0.45">
      <c r="A333">
        <v>2021</v>
      </c>
      <c r="B333">
        <v>11</v>
      </c>
      <c r="C333">
        <v>4</v>
      </c>
      <c r="D333">
        <v>48</v>
      </c>
      <c r="E333">
        <v>38</v>
      </c>
      <c r="F333">
        <v>0.01</v>
      </c>
      <c r="G333">
        <v>0</v>
      </c>
      <c r="H333">
        <v>0</v>
      </c>
      <c r="S333">
        <f t="shared" si="273"/>
        <v>308</v>
      </c>
      <c r="T333">
        <f t="shared" si="271"/>
        <v>43</v>
      </c>
      <c r="U333" s="31">
        <f t="shared" si="273"/>
        <v>308</v>
      </c>
      <c r="V333">
        <f t="shared" si="286"/>
        <v>52.607142857142854</v>
      </c>
      <c r="W333" s="31">
        <f t="shared" ref="W333" si="325">W332+1</f>
        <v>308</v>
      </c>
      <c r="X333">
        <f t="shared" si="295"/>
        <v>54.166666666666664</v>
      </c>
    </row>
    <row r="334" spans="1:24" x14ac:dyDescent="0.45">
      <c r="A334">
        <v>2021</v>
      </c>
      <c r="B334">
        <v>11</v>
      </c>
      <c r="C334">
        <v>5</v>
      </c>
      <c r="D334">
        <v>57</v>
      </c>
      <c r="E334">
        <v>31</v>
      </c>
      <c r="F334">
        <v>0</v>
      </c>
      <c r="G334">
        <v>0</v>
      </c>
      <c r="H334">
        <v>0</v>
      </c>
      <c r="S334">
        <f t="shared" si="273"/>
        <v>309</v>
      </c>
      <c r="T334">
        <f t="shared" si="271"/>
        <v>44</v>
      </c>
      <c r="U334" s="31">
        <f t="shared" si="273"/>
        <v>309</v>
      </c>
      <c r="V334">
        <f t="shared" si="286"/>
        <v>51.571428571428569</v>
      </c>
      <c r="W334" s="31">
        <f t="shared" ref="W334" si="326">W333+1</f>
        <v>309</v>
      </c>
      <c r="X334">
        <f t="shared" si="295"/>
        <v>52.833333333333336</v>
      </c>
    </row>
    <row r="335" spans="1:24" x14ac:dyDescent="0.45">
      <c r="A335">
        <v>2021</v>
      </c>
      <c r="B335">
        <v>11</v>
      </c>
      <c r="C335">
        <v>6</v>
      </c>
      <c r="D335">
        <v>59</v>
      </c>
      <c r="E335">
        <v>30</v>
      </c>
      <c r="F335">
        <v>0</v>
      </c>
      <c r="G335">
        <v>0</v>
      </c>
      <c r="H335">
        <v>0</v>
      </c>
      <c r="S335">
        <f t="shared" si="273"/>
        <v>310</v>
      </c>
      <c r="T335">
        <f t="shared" si="271"/>
        <v>44.5</v>
      </c>
      <c r="U335" s="31">
        <f t="shared" si="273"/>
        <v>310</v>
      </c>
      <c r="V335">
        <f t="shared" si="286"/>
        <v>50.642857142857146</v>
      </c>
      <c r="W335" s="31">
        <f t="shared" ref="W335" si="327">W334+1</f>
        <v>310</v>
      </c>
      <c r="X335">
        <f t="shared" si="295"/>
        <v>52.261904761904759</v>
      </c>
    </row>
    <row r="336" spans="1:24" x14ac:dyDescent="0.45">
      <c r="A336">
        <v>2021</v>
      </c>
      <c r="B336">
        <v>11</v>
      </c>
      <c r="C336">
        <v>7</v>
      </c>
      <c r="D336">
        <v>61</v>
      </c>
      <c r="E336">
        <v>28</v>
      </c>
      <c r="F336">
        <v>0</v>
      </c>
      <c r="G336">
        <v>0</v>
      </c>
      <c r="H336">
        <v>0</v>
      </c>
      <c r="S336">
        <f t="shared" si="273"/>
        <v>311</v>
      </c>
      <c r="T336">
        <f t="shared" si="271"/>
        <v>44.5</v>
      </c>
      <c r="U336" s="31">
        <f t="shared" si="273"/>
        <v>311</v>
      </c>
      <c r="V336">
        <f t="shared" si="286"/>
        <v>49.428571428571431</v>
      </c>
      <c r="W336" s="31">
        <f t="shared" ref="W336" si="328">W335+1</f>
        <v>311</v>
      </c>
      <c r="X336">
        <f t="shared" si="295"/>
        <v>51.904761904761905</v>
      </c>
    </row>
    <row r="337" spans="1:24" x14ac:dyDescent="0.45">
      <c r="A337">
        <v>2021</v>
      </c>
      <c r="B337">
        <v>11</v>
      </c>
      <c r="C337">
        <v>8</v>
      </c>
      <c r="D337">
        <v>68</v>
      </c>
      <c r="E337">
        <v>29</v>
      </c>
      <c r="F337">
        <v>0</v>
      </c>
      <c r="G337">
        <v>0</v>
      </c>
      <c r="H337">
        <v>0</v>
      </c>
      <c r="S337">
        <f t="shared" si="273"/>
        <v>312</v>
      </c>
      <c r="T337">
        <f t="shared" si="271"/>
        <v>48.5</v>
      </c>
      <c r="U337" s="31">
        <f t="shared" si="273"/>
        <v>312</v>
      </c>
      <c r="V337">
        <f t="shared" si="286"/>
        <v>48.5</v>
      </c>
      <c r="W337" s="31">
        <f t="shared" ref="W337" si="329">W336+1</f>
        <v>312</v>
      </c>
      <c r="X337">
        <f t="shared" si="295"/>
        <v>51.69047619047619</v>
      </c>
    </row>
    <row r="338" spans="1:24" x14ac:dyDescent="0.45">
      <c r="A338">
        <v>2021</v>
      </c>
      <c r="B338">
        <v>11</v>
      </c>
      <c r="C338">
        <v>9</v>
      </c>
      <c r="D338">
        <v>73</v>
      </c>
      <c r="E338">
        <v>32</v>
      </c>
      <c r="F338">
        <v>0</v>
      </c>
      <c r="G338">
        <v>0</v>
      </c>
      <c r="H338">
        <v>0</v>
      </c>
      <c r="S338">
        <f t="shared" si="273"/>
        <v>313</v>
      </c>
      <c r="T338">
        <f t="shared" si="271"/>
        <v>52.5</v>
      </c>
      <c r="U338" s="31">
        <f t="shared" si="273"/>
        <v>313</v>
      </c>
      <c r="V338">
        <f t="shared" si="286"/>
        <v>48.857142857142854</v>
      </c>
      <c r="W338" s="31">
        <f t="shared" ref="W338" si="330">W337+1</f>
        <v>313</v>
      </c>
      <c r="X338">
        <f t="shared" si="295"/>
        <v>51.571428571428569</v>
      </c>
    </row>
    <row r="339" spans="1:24" x14ac:dyDescent="0.45">
      <c r="A339">
        <v>2021</v>
      </c>
      <c r="B339">
        <v>11</v>
      </c>
      <c r="C339">
        <v>10</v>
      </c>
      <c r="D339">
        <v>74</v>
      </c>
      <c r="E339">
        <v>37</v>
      </c>
      <c r="F339">
        <v>0</v>
      </c>
      <c r="G339">
        <v>0</v>
      </c>
      <c r="H339">
        <v>0</v>
      </c>
      <c r="S339">
        <f t="shared" si="273"/>
        <v>314</v>
      </c>
      <c r="T339">
        <f t="shared" si="271"/>
        <v>55.5</v>
      </c>
      <c r="U339" s="31">
        <f t="shared" si="273"/>
        <v>314</v>
      </c>
      <c r="V339">
        <f t="shared" si="286"/>
        <v>49.392857142857146</v>
      </c>
      <c r="W339" s="31">
        <f t="shared" ref="W339" si="331">W338+1</f>
        <v>314</v>
      </c>
      <c r="X339">
        <f t="shared" si="295"/>
        <v>51.547619047619051</v>
      </c>
    </row>
    <row r="340" spans="1:24" x14ac:dyDescent="0.45">
      <c r="A340">
        <v>2021</v>
      </c>
      <c r="B340">
        <v>11</v>
      </c>
      <c r="C340">
        <v>11</v>
      </c>
      <c r="D340">
        <v>71</v>
      </c>
      <c r="E340">
        <v>37</v>
      </c>
      <c r="F340">
        <v>0.28000000000000003</v>
      </c>
      <c r="G340">
        <v>0</v>
      </c>
      <c r="H340">
        <v>0</v>
      </c>
      <c r="S340">
        <f t="shared" si="273"/>
        <v>315</v>
      </c>
      <c r="T340">
        <f t="shared" si="271"/>
        <v>54</v>
      </c>
      <c r="U340" s="31">
        <f t="shared" si="273"/>
        <v>315</v>
      </c>
      <c r="V340">
        <f t="shared" si="286"/>
        <v>49.535714285714285</v>
      </c>
      <c r="W340" s="31">
        <f t="shared" ref="W340" si="332">W339+1</f>
        <v>315</v>
      </c>
      <c r="X340">
        <f t="shared" si="295"/>
        <v>51.428571428571431</v>
      </c>
    </row>
    <row r="341" spans="1:24" x14ac:dyDescent="0.45">
      <c r="A341">
        <v>2021</v>
      </c>
      <c r="B341">
        <v>11</v>
      </c>
      <c r="C341">
        <v>12</v>
      </c>
      <c r="D341">
        <v>61</v>
      </c>
      <c r="E341">
        <v>38</v>
      </c>
      <c r="F341" t="s">
        <v>116</v>
      </c>
      <c r="G341" t="s">
        <v>117</v>
      </c>
      <c r="H341">
        <v>0</v>
      </c>
      <c r="S341">
        <f t="shared" si="273"/>
        <v>316</v>
      </c>
      <c r="T341">
        <f t="shared" si="271"/>
        <v>49.5</v>
      </c>
      <c r="U341" s="31">
        <f t="shared" si="273"/>
        <v>316</v>
      </c>
      <c r="V341">
        <f t="shared" si="286"/>
        <v>49.142857142857146</v>
      </c>
      <c r="W341" s="31">
        <f t="shared" ref="W341" si="333">W340+1</f>
        <v>316</v>
      </c>
      <c r="X341">
        <f t="shared" si="295"/>
        <v>51</v>
      </c>
    </row>
    <row r="342" spans="1:24" x14ac:dyDescent="0.45">
      <c r="A342">
        <v>2021</v>
      </c>
      <c r="B342">
        <v>11</v>
      </c>
      <c r="C342">
        <v>13</v>
      </c>
      <c r="D342">
        <v>47</v>
      </c>
      <c r="E342">
        <v>29</v>
      </c>
      <c r="F342">
        <v>0.04</v>
      </c>
      <c r="G342">
        <v>0</v>
      </c>
      <c r="H342">
        <v>0</v>
      </c>
      <c r="S342">
        <f t="shared" si="273"/>
        <v>317</v>
      </c>
      <c r="T342">
        <f t="shared" si="271"/>
        <v>38</v>
      </c>
      <c r="U342" s="31">
        <f t="shared" si="273"/>
        <v>317</v>
      </c>
      <c r="V342">
        <f t="shared" si="286"/>
        <v>48.107142857142854</v>
      </c>
      <c r="W342" s="31">
        <f t="shared" ref="W342" si="334">W341+1</f>
        <v>317</v>
      </c>
      <c r="X342">
        <f t="shared" si="295"/>
        <v>50.071428571428569</v>
      </c>
    </row>
    <row r="343" spans="1:24" x14ac:dyDescent="0.45">
      <c r="A343">
        <v>2021</v>
      </c>
      <c r="B343">
        <v>11</v>
      </c>
      <c r="C343">
        <v>14</v>
      </c>
      <c r="D343">
        <v>52</v>
      </c>
      <c r="E343">
        <v>26</v>
      </c>
      <c r="F343">
        <v>0</v>
      </c>
      <c r="G343">
        <v>0</v>
      </c>
      <c r="H343">
        <v>0</v>
      </c>
      <c r="S343">
        <f t="shared" si="273"/>
        <v>318</v>
      </c>
      <c r="T343">
        <f t="shared" si="271"/>
        <v>39</v>
      </c>
      <c r="U343" s="31">
        <f t="shared" si="273"/>
        <v>318</v>
      </c>
      <c r="V343">
        <f t="shared" si="286"/>
        <v>46.892857142857146</v>
      </c>
      <c r="W343" s="31">
        <f t="shared" ref="W343" si="335">W342+1</f>
        <v>318</v>
      </c>
      <c r="X343">
        <f t="shared" si="295"/>
        <v>49</v>
      </c>
    </row>
    <row r="344" spans="1:24" x14ac:dyDescent="0.45">
      <c r="A344">
        <v>2021</v>
      </c>
      <c r="B344">
        <v>11</v>
      </c>
      <c r="C344">
        <v>15</v>
      </c>
      <c r="D344">
        <v>49</v>
      </c>
      <c r="E344">
        <v>31</v>
      </c>
      <c r="F344" t="s">
        <v>116</v>
      </c>
      <c r="G344" t="s">
        <v>117</v>
      </c>
      <c r="H344">
        <v>0</v>
      </c>
      <c r="S344">
        <f t="shared" si="273"/>
        <v>319</v>
      </c>
      <c r="T344">
        <f t="shared" si="271"/>
        <v>40</v>
      </c>
      <c r="U344" s="31">
        <f t="shared" si="273"/>
        <v>319</v>
      </c>
      <c r="V344">
        <f t="shared" si="286"/>
        <v>45.928571428571431</v>
      </c>
      <c r="W344" s="31">
        <f t="shared" ref="W344" si="336">W343+1</f>
        <v>319</v>
      </c>
      <c r="X344">
        <f t="shared" si="295"/>
        <v>47.976190476190474</v>
      </c>
    </row>
    <row r="345" spans="1:24" x14ac:dyDescent="0.45">
      <c r="A345">
        <v>2021</v>
      </c>
      <c r="B345">
        <v>11</v>
      </c>
      <c r="C345">
        <v>16</v>
      </c>
      <c r="D345">
        <v>57</v>
      </c>
      <c r="E345">
        <v>28</v>
      </c>
      <c r="F345">
        <v>0</v>
      </c>
      <c r="G345">
        <v>0</v>
      </c>
      <c r="H345">
        <v>0</v>
      </c>
      <c r="S345">
        <f t="shared" si="273"/>
        <v>320</v>
      </c>
      <c r="T345">
        <f t="shared" si="271"/>
        <v>42.5</v>
      </c>
      <c r="U345" s="31">
        <f t="shared" si="273"/>
        <v>320</v>
      </c>
      <c r="V345">
        <f t="shared" si="286"/>
        <v>45.678571428571431</v>
      </c>
      <c r="W345" s="31">
        <f t="shared" ref="W345" si="337">W344+1</f>
        <v>320</v>
      </c>
      <c r="X345">
        <f t="shared" si="295"/>
        <v>47.738095238095241</v>
      </c>
    </row>
    <row r="346" spans="1:24" x14ac:dyDescent="0.45">
      <c r="A346">
        <v>2021</v>
      </c>
      <c r="B346">
        <v>11</v>
      </c>
      <c r="C346">
        <v>17</v>
      </c>
      <c r="D346">
        <v>70</v>
      </c>
      <c r="E346">
        <v>38</v>
      </c>
      <c r="F346">
        <v>0</v>
      </c>
      <c r="G346">
        <v>0</v>
      </c>
      <c r="H346">
        <v>0</v>
      </c>
      <c r="S346">
        <f t="shared" si="273"/>
        <v>321</v>
      </c>
      <c r="T346">
        <f t="shared" si="271"/>
        <v>54</v>
      </c>
      <c r="U346" s="31">
        <f t="shared" si="273"/>
        <v>321</v>
      </c>
      <c r="V346">
        <f t="shared" si="286"/>
        <v>46.392857142857146</v>
      </c>
      <c r="W346" s="31">
        <f t="shared" ref="W346" si="338">W345+1</f>
        <v>321</v>
      </c>
      <c r="X346">
        <f t="shared" si="295"/>
        <v>48.023809523809526</v>
      </c>
    </row>
    <row r="347" spans="1:24" x14ac:dyDescent="0.45">
      <c r="A347">
        <v>2021</v>
      </c>
      <c r="B347">
        <v>11</v>
      </c>
      <c r="C347">
        <v>18</v>
      </c>
      <c r="D347">
        <v>65</v>
      </c>
      <c r="E347">
        <v>35</v>
      </c>
      <c r="F347">
        <v>0.12</v>
      </c>
      <c r="G347">
        <v>0</v>
      </c>
      <c r="H347">
        <v>0</v>
      </c>
      <c r="S347">
        <f t="shared" si="273"/>
        <v>322</v>
      </c>
      <c r="T347">
        <f t="shared" ref="T347:T410" si="339">AVERAGE(D347:E347)</f>
        <v>50</v>
      </c>
      <c r="U347" s="31">
        <f t="shared" si="273"/>
        <v>322</v>
      </c>
      <c r="V347">
        <f t="shared" si="286"/>
        <v>46.892857142857146</v>
      </c>
      <c r="W347" s="31">
        <f t="shared" ref="W347" si="340">W346+1</f>
        <v>322</v>
      </c>
      <c r="X347">
        <f t="shared" si="295"/>
        <v>47.928571428571431</v>
      </c>
    </row>
    <row r="348" spans="1:24" x14ac:dyDescent="0.45">
      <c r="A348">
        <v>2021</v>
      </c>
      <c r="B348">
        <v>11</v>
      </c>
      <c r="C348">
        <v>19</v>
      </c>
      <c r="D348">
        <v>48</v>
      </c>
      <c r="E348">
        <v>25</v>
      </c>
      <c r="F348">
        <v>0</v>
      </c>
      <c r="G348">
        <v>0</v>
      </c>
      <c r="H348">
        <v>0</v>
      </c>
      <c r="S348">
        <f t="shared" ref="S348:U390" si="341">S347+1</f>
        <v>323</v>
      </c>
      <c r="T348">
        <f t="shared" si="339"/>
        <v>36.5</v>
      </c>
      <c r="U348" s="31">
        <f t="shared" si="341"/>
        <v>323</v>
      </c>
      <c r="V348">
        <f t="shared" si="286"/>
        <v>46.357142857142854</v>
      </c>
      <c r="W348" s="31">
        <f t="shared" ref="W348" si="342">W347+1</f>
        <v>323</v>
      </c>
      <c r="X348">
        <f t="shared" si="295"/>
        <v>47.047619047619051</v>
      </c>
    </row>
    <row r="349" spans="1:24" x14ac:dyDescent="0.45">
      <c r="A349">
        <v>2021</v>
      </c>
      <c r="B349">
        <v>11</v>
      </c>
      <c r="C349">
        <v>20</v>
      </c>
      <c r="D349">
        <v>57</v>
      </c>
      <c r="E349">
        <v>25</v>
      </c>
      <c r="F349">
        <v>0</v>
      </c>
      <c r="G349">
        <v>0</v>
      </c>
      <c r="H349">
        <v>0</v>
      </c>
      <c r="S349">
        <f t="shared" si="341"/>
        <v>324</v>
      </c>
      <c r="T349">
        <f t="shared" si="339"/>
        <v>41</v>
      </c>
      <c r="U349" s="31">
        <f t="shared" si="341"/>
        <v>324</v>
      </c>
      <c r="V349">
        <f t="shared" si="286"/>
        <v>46.107142857142854</v>
      </c>
      <c r="W349" s="31">
        <f t="shared" ref="W349" si="343">W348+1</f>
        <v>324</v>
      </c>
      <c r="X349">
        <f t="shared" si="295"/>
        <v>46.5</v>
      </c>
    </row>
    <row r="350" spans="1:24" x14ac:dyDescent="0.45">
      <c r="A350">
        <v>2021</v>
      </c>
      <c r="B350">
        <v>11</v>
      </c>
      <c r="C350">
        <v>21</v>
      </c>
      <c r="D350">
        <v>51</v>
      </c>
      <c r="E350">
        <v>28</v>
      </c>
      <c r="F350">
        <v>0.15</v>
      </c>
      <c r="G350">
        <v>0</v>
      </c>
      <c r="H350">
        <v>0</v>
      </c>
      <c r="S350">
        <f t="shared" si="341"/>
        <v>325</v>
      </c>
      <c r="T350">
        <f t="shared" si="339"/>
        <v>39.5</v>
      </c>
      <c r="U350" s="31">
        <f t="shared" si="341"/>
        <v>325</v>
      </c>
      <c r="V350">
        <f t="shared" si="286"/>
        <v>45.75</v>
      </c>
      <c r="W350" s="31">
        <f t="shared" ref="W350" si="344">W349+1</f>
        <v>325</v>
      </c>
      <c r="X350">
        <f t="shared" si="295"/>
        <v>45.714285714285715</v>
      </c>
    </row>
    <row r="351" spans="1:24" x14ac:dyDescent="0.45">
      <c r="A351">
        <v>2021</v>
      </c>
      <c r="B351">
        <v>11</v>
      </c>
      <c r="C351">
        <v>22</v>
      </c>
      <c r="D351">
        <v>51</v>
      </c>
      <c r="E351">
        <v>32</v>
      </c>
      <c r="F351">
        <v>0.09</v>
      </c>
      <c r="G351">
        <v>0</v>
      </c>
      <c r="H351">
        <v>0</v>
      </c>
      <c r="S351">
        <f t="shared" si="341"/>
        <v>326</v>
      </c>
      <c r="T351">
        <f t="shared" si="339"/>
        <v>41.5</v>
      </c>
      <c r="U351" s="31">
        <f t="shared" si="341"/>
        <v>326</v>
      </c>
      <c r="V351">
        <f t="shared" si="286"/>
        <v>45.25</v>
      </c>
      <c r="W351" s="31">
        <f t="shared" ref="W351" si="345">W350+1</f>
        <v>326</v>
      </c>
      <c r="X351">
        <f t="shared" si="295"/>
        <v>45.142857142857146</v>
      </c>
    </row>
    <row r="352" spans="1:24" x14ac:dyDescent="0.45">
      <c r="A352">
        <v>2021</v>
      </c>
      <c r="B352">
        <v>11</v>
      </c>
      <c r="C352">
        <v>23</v>
      </c>
      <c r="D352">
        <v>42</v>
      </c>
      <c r="E352">
        <v>21</v>
      </c>
      <c r="F352">
        <v>0</v>
      </c>
      <c r="G352">
        <v>0</v>
      </c>
      <c r="H352">
        <v>0</v>
      </c>
      <c r="S352">
        <f t="shared" si="341"/>
        <v>327</v>
      </c>
      <c r="T352">
        <f t="shared" si="339"/>
        <v>31.5</v>
      </c>
      <c r="U352" s="31">
        <f t="shared" si="341"/>
        <v>327</v>
      </c>
      <c r="V352">
        <f t="shared" si="286"/>
        <v>43.75</v>
      </c>
      <c r="W352" s="31">
        <f t="shared" ref="W352" si="346">W351+1</f>
        <v>327</v>
      </c>
      <c r="X352">
        <f t="shared" si="295"/>
        <v>44.452380952380949</v>
      </c>
    </row>
    <row r="353" spans="1:24" x14ac:dyDescent="0.45">
      <c r="A353">
        <v>2021</v>
      </c>
      <c r="B353">
        <v>11</v>
      </c>
      <c r="C353">
        <v>24</v>
      </c>
      <c r="D353">
        <v>55</v>
      </c>
      <c r="E353">
        <v>20</v>
      </c>
      <c r="F353">
        <v>0</v>
      </c>
      <c r="G353">
        <v>0</v>
      </c>
      <c r="H353">
        <v>0</v>
      </c>
      <c r="S353">
        <f t="shared" si="341"/>
        <v>328</v>
      </c>
      <c r="T353">
        <f t="shared" si="339"/>
        <v>37.5</v>
      </c>
      <c r="U353" s="31">
        <f t="shared" si="341"/>
        <v>328</v>
      </c>
      <c r="V353">
        <f t="shared" si="286"/>
        <v>42.464285714285715</v>
      </c>
      <c r="W353" s="31">
        <f t="shared" ref="W353" si="347">W352+1</f>
        <v>328</v>
      </c>
      <c r="X353">
        <f t="shared" si="295"/>
        <v>44.142857142857146</v>
      </c>
    </row>
    <row r="354" spans="1:24" x14ac:dyDescent="0.45">
      <c r="A354">
        <v>2021</v>
      </c>
      <c r="B354">
        <v>11</v>
      </c>
      <c r="C354">
        <v>25</v>
      </c>
      <c r="D354">
        <v>56</v>
      </c>
      <c r="E354">
        <v>26</v>
      </c>
      <c r="F354">
        <v>0.23</v>
      </c>
      <c r="G354">
        <v>0</v>
      </c>
      <c r="H354">
        <v>0</v>
      </c>
      <c r="S354">
        <f t="shared" si="341"/>
        <v>329</v>
      </c>
      <c r="T354">
        <f t="shared" si="339"/>
        <v>41</v>
      </c>
      <c r="U354" s="31">
        <f t="shared" si="341"/>
        <v>329</v>
      </c>
      <c r="V354">
        <f t="shared" si="286"/>
        <v>41.535714285714285</v>
      </c>
      <c r="W354" s="31">
        <f t="shared" ref="W354" si="348">W353+1</f>
        <v>329</v>
      </c>
      <c r="X354">
        <f t="shared" si="295"/>
        <v>44.047619047619051</v>
      </c>
    </row>
    <row r="355" spans="1:24" x14ac:dyDescent="0.45">
      <c r="A355">
        <v>2021</v>
      </c>
      <c r="B355">
        <v>11</v>
      </c>
      <c r="C355">
        <v>26</v>
      </c>
      <c r="D355">
        <v>47</v>
      </c>
      <c r="E355">
        <v>29</v>
      </c>
      <c r="F355">
        <v>0.03</v>
      </c>
      <c r="G355">
        <v>0</v>
      </c>
      <c r="H355">
        <v>0</v>
      </c>
      <c r="S355">
        <f t="shared" si="341"/>
        <v>330</v>
      </c>
      <c r="T355">
        <f t="shared" si="339"/>
        <v>38</v>
      </c>
      <c r="U355" s="31">
        <f t="shared" si="341"/>
        <v>330</v>
      </c>
      <c r="V355">
        <f t="shared" si="286"/>
        <v>40.714285714285715</v>
      </c>
      <c r="W355" s="31">
        <f t="shared" ref="W355" si="349">W354+1</f>
        <v>330</v>
      </c>
      <c r="X355">
        <f t="shared" si="295"/>
        <v>43.761904761904759</v>
      </c>
    </row>
    <row r="356" spans="1:24" x14ac:dyDescent="0.45">
      <c r="A356">
        <v>2021</v>
      </c>
      <c r="B356">
        <v>11</v>
      </c>
      <c r="C356">
        <v>27</v>
      </c>
      <c r="D356">
        <v>56</v>
      </c>
      <c r="E356">
        <v>22</v>
      </c>
      <c r="F356">
        <v>0</v>
      </c>
      <c r="G356">
        <v>0</v>
      </c>
      <c r="H356">
        <v>0</v>
      </c>
      <c r="S356">
        <f t="shared" si="341"/>
        <v>331</v>
      </c>
      <c r="T356">
        <f t="shared" si="339"/>
        <v>39</v>
      </c>
      <c r="U356" s="31">
        <f t="shared" si="341"/>
        <v>331</v>
      </c>
      <c r="V356">
        <f t="shared" si="286"/>
        <v>40.785714285714285</v>
      </c>
      <c r="W356" s="31">
        <f t="shared" ref="W356" si="350">W355+1</f>
        <v>331</v>
      </c>
      <c r="X356">
        <f t="shared" si="295"/>
        <v>43.5</v>
      </c>
    </row>
    <row r="357" spans="1:24" x14ac:dyDescent="0.45">
      <c r="A357">
        <v>2021</v>
      </c>
      <c r="B357">
        <v>11</v>
      </c>
      <c r="C357">
        <v>28</v>
      </c>
      <c r="D357">
        <v>54</v>
      </c>
      <c r="E357">
        <v>24</v>
      </c>
      <c r="F357">
        <v>0</v>
      </c>
      <c r="G357">
        <v>0</v>
      </c>
      <c r="H357">
        <v>0</v>
      </c>
      <c r="S357">
        <f t="shared" si="341"/>
        <v>332</v>
      </c>
      <c r="T357">
        <f t="shared" si="339"/>
        <v>39</v>
      </c>
      <c r="U357" s="31">
        <f t="shared" si="341"/>
        <v>332</v>
      </c>
      <c r="V357">
        <f t="shared" si="286"/>
        <v>40.785714285714285</v>
      </c>
      <c r="W357" s="31">
        <f t="shared" ref="W357" si="351">W356+1</f>
        <v>332</v>
      </c>
      <c r="X357">
        <f t="shared" si="295"/>
        <v>43.238095238095241</v>
      </c>
    </row>
    <row r="358" spans="1:24" x14ac:dyDescent="0.45">
      <c r="A358">
        <v>2021</v>
      </c>
      <c r="B358">
        <v>11</v>
      </c>
      <c r="C358">
        <v>29</v>
      </c>
      <c r="D358">
        <v>42</v>
      </c>
      <c r="E358">
        <v>25</v>
      </c>
      <c r="F358">
        <v>0</v>
      </c>
      <c r="G358">
        <v>0</v>
      </c>
      <c r="H358">
        <v>0</v>
      </c>
      <c r="S358">
        <f t="shared" si="341"/>
        <v>333</v>
      </c>
      <c r="T358">
        <f t="shared" si="339"/>
        <v>33.5</v>
      </c>
      <c r="U358" s="31">
        <f t="shared" si="341"/>
        <v>333</v>
      </c>
      <c r="V358">
        <f t="shared" si="286"/>
        <v>40.321428571428569</v>
      </c>
      <c r="W358" s="31">
        <f t="shared" ref="W358" si="352">W357+1</f>
        <v>333</v>
      </c>
      <c r="X358">
        <f t="shared" si="295"/>
        <v>42.523809523809526</v>
      </c>
    </row>
    <row r="359" spans="1:24" x14ac:dyDescent="0.45">
      <c r="A359">
        <v>2021</v>
      </c>
      <c r="B359">
        <v>11</v>
      </c>
      <c r="C359">
        <v>30</v>
      </c>
      <c r="D359">
        <v>55</v>
      </c>
      <c r="E359">
        <v>22</v>
      </c>
      <c r="F359">
        <v>0</v>
      </c>
      <c r="G359">
        <v>0</v>
      </c>
      <c r="H359">
        <v>0</v>
      </c>
      <c r="S359">
        <f t="shared" si="341"/>
        <v>334</v>
      </c>
      <c r="T359">
        <f t="shared" si="339"/>
        <v>38.5</v>
      </c>
      <c r="U359" s="31">
        <f t="shared" si="341"/>
        <v>334</v>
      </c>
      <c r="V359">
        <f t="shared" si="286"/>
        <v>40.035714285714285</v>
      </c>
      <c r="W359" s="31">
        <f t="shared" ref="W359" si="353">W358+1</f>
        <v>334</v>
      </c>
      <c r="X359">
        <f t="shared" si="295"/>
        <v>41.857142857142854</v>
      </c>
    </row>
    <row r="360" spans="1:24" x14ac:dyDescent="0.45">
      <c r="A360">
        <v>2021</v>
      </c>
      <c r="B360">
        <v>12</v>
      </c>
      <c r="C360">
        <v>1</v>
      </c>
      <c r="D360">
        <v>54</v>
      </c>
      <c r="E360">
        <v>26</v>
      </c>
      <c r="F360">
        <v>0.01</v>
      </c>
      <c r="G360">
        <v>0</v>
      </c>
      <c r="H360">
        <v>0</v>
      </c>
      <c r="S360">
        <f t="shared" si="341"/>
        <v>335</v>
      </c>
      <c r="T360">
        <f t="shared" si="339"/>
        <v>40</v>
      </c>
      <c r="U360" s="31">
        <f t="shared" si="341"/>
        <v>335</v>
      </c>
      <c r="V360">
        <f t="shared" ref="V360:V423" si="354">AVERAGE(T347:T360)</f>
        <v>39.035714285714285</v>
      </c>
      <c r="W360" s="31">
        <f t="shared" ref="W360" si="355">W359+1</f>
        <v>335</v>
      </c>
      <c r="X360">
        <f t="shared" si="295"/>
        <v>41.11904761904762</v>
      </c>
    </row>
    <row r="361" spans="1:24" x14ac:dyDescent="0.45">
      <c r="A361">
        <v>2021</v>
      </c>
      <c r="B361">
        <v>12</v>
      </c>
      <c r="C361">
        <v>2</v>
      </c>
      <c r="D361">
        <v>66</v>
      </c>
      <c r="E361">
        <v>42</v>
      </c>
      <c r="F361">
        <v>0</v>
      </c>
      <c r="G361">
        <v>0</v>
      </c>
      <c r="H361">
        <v>0</v>
      </c>
      <c r="S361">
        <f t="shared" si="341"/>
        <v>336</v>
      </c>
      <c r="T361">
        <f t="shared" si="339"/>
        <v>54</v>
      </c>
      <c r="U361" s="31">
        <f t="shared" si="341"/>
        <v>336</v>
      </c>
      <c r="V361">
        <f t="shared" si="354"/>
        <v>39.321428571428569</v>
      </c>
      <c r="W361" s="31">
        <f t="shared" ref="W361" si="356">W360+1</f>
        <v>336</v>
      </c>
      <c r="X361">
        <f t="shared" si="295"/>
        <v>41.11904761904762</v>
      </c>
    </row>
    <row r="362" spans="1:24" x14ac:dyDescent="0.45">
      <c r="A362">
        <v>2021</v>
      </c>
      <c r="B362">
        <v>12</v>
      </c>
      <c r="C362">
        <v>3</v>
      </c>
      <c r="D362">
        <v>69</v>
      </c>
      <c r="E362">
        <v>34</v>
      </c>
      <c r="F362">
        <v>0</v>
      </c>
      <c r="G362">
        <v>0</v>
      </c>
      <c r="H362">
        <v>0</v>
      </c>
      <c r="S362">
        <f t="shared" si="341"/>
        <v>337</v>
      </c>
      <c r="T362">
        <f t="shared" si="339"/>
        <v>51.5</v>
      </c>
      <c r="U362" s="31">
        <f t="shared" si="341"/>
        <v>337</v>
      </c>
      <c r="V362">
        <f t="shared" si="354"/>
        <v>40.392857142857146</v>
      </c>
      <c r="W362" s="31">
        <f t="shared" ref="W362" si="357">W361+1</f>
        <v>337</v>
      </c>
      <c r="X362">
        <f t="shared" si="295"/>
        <v>41.214285714285715</v>
      </c>
    </row>
    <row r="363" spans="1:24" x14ac:dyDescent="0.45">
      <c r="A363">
        <v>2021</v>
      </c>
      <c r="B363">
        <v>12</v>
      </c>
      <c r="C363">
        <v>4</v>
      </c>
      <c r="D363">
        <v>65</v>
      </c>
      <c r="E363">
        <v>38</v>
      </c>
      <c r="F363">
        <v>0</v>
      </c>
      <c r="G363">
        <v>0</v>
      </c>
      <c r="H363">
        <v>0</v>
      </c>
      <c r="S363">
        <f t="shared" si="341"/>
        <v>338</v>
      </c>
      <c r="T363">
        <f t="shared" si="339"/>
        <v>51.5</v>
      </c>
      <c r="U363" s="31">
        <f t="shared" si="341"/>
        <v>338</v>
      </c>
      <c r="V363">
        <f t="shared" si="354"/>
        <v>41.142857142857146</v>
      </c>
      <c r="W363" s="31">
        <f t="shared" ref="W363" si="358">W362+1</f>
        <v>338</v>
      </c>
      <c r="X363">
        <f t="shared" si="295"/>
        <v>41.857142857142854</v>
      </c>
    </row>
    <row r="364" spans="1:24" x14ac:dyDescent="0.45">
      <c r="A364">
        <v>2021</v>
      </c>
      <c r="B364">
        <v>12</v>
      </c>
      <c r="C364">
        <v>5</v>
      </c>
      <c r="D364">
        <v>65</v>
      </c>
      <c r="E364">
        <v>39</v>
      </c>
      <c r="F364">
        <v>0</v>
      </c>
      <c r="G364">
        <v>0</v>
      </c>
      <c r="H364">
        <v>0</v>
      </c>
      <c r="S364">
        <f t="shared" si="341"/>
        <v>339</v>
      </c>
      <c r="T364">
        <f t="shared" si="339"/>
        <v>52</v>
      </c>
      <c r="U364" s="31">
        <f t="shared" si="341"/>
        <v>339</v>
      </c>
      <c r="V364">
        <f t="shared" si="354"/>
        <v>42.035714285714285</v>
      </c>
      <c r="W364" s="31">
        <f t="shared" ref="W364" si="359">W363+1</f>
        <v>339</v>
      </c>
      <c r="X364">
        <f t="shared" si="295"/>
        <v>42.476190476190474</v>
      </c>
    </row>
    <row r="365" spans="1:24" x14ac:dyDescent="0.45">
      <c r="A365">
        <v>2021</v>
      </c>
      <c r="B365">
        <v>12</v>
      </c>
      <c r="C365">
        <v>6</v>
      </c>
      <c r="D365">
        <v>62</v>
      </c>
      <c r="E365">
        <v>34</v>
      </c>
      <c r="F365">
        <v>0.19</v>
      </c>
      <c r="G365">
        <v>0</v>
      </c>
      <c r="H365">
        <v>0</v>
      </c>
      <c r="S365">
        <f t="shared" si="341"/>
        <v>340</v>
      </c>
      <c r="T365">
        <f t="shared" si="339"/>
        <v>48</v>
      </c>
      <c r="U365" s="31">
        <f t="shared" si="341"/>
        <v>340</v>
      </c>
      <c r="V365">
        <f t="shared" si="354"/>
        <v>42.5</v>
      </c>
      <c r="W365" s="31">
        <f t="shared" ref="W365" si="360">W364+1</f>
        <v>340</v>
      </c>
      <c r="X365">
        <f t="shared" si="295"/>
        <v>42.857142857142854</v>
      </c>
    </row>
    <row r="366" spans="1:24" x14ac:dyDescent="0.45">
      <c r="A366">
        <v>2021</v>
      </c>
      <c r="B366">
        <v>12</v>
      </c>
      <c r="C366">
        <v>7</v>
      </c>
      <c r="D366">
        <v>47</v>
      </c>
      <c r="E366">
        <v>25</v>
      </c>
      <c r="F366">
        <v>0</v>
      </c>
      <c r="G366">
        <v>0</v>
      </c>
      <c r="H366">
        <v>0</v>
      </c>
      <c r="S366">
        <f t="shared" si="341"/>
        <v>341</v>
      </c>
      <c r="T366">
        <f t="shared" si="339"/>
        <v>36</v>
      </c>
      <c r="U366" s="31">
        <f t="shared" si="341"/>
        <v>341</v>
      </c>
      <c r="V366">
        <f t="shared" si="354"/>
        <v>42.821428571428569</v>
      </c>
      <c r="W366" s="31">
        <f t="shared" ref="W366" si="361">W365+1</f>
        <v>341</v>
      </c>
      <c r="X366">
        <f t="shared" si="295"/>
        <v>42.547619047619051</v>
      </c>
    </row>
    <row r="367" spans="1:24" x14ac:dyDescent="0.45">
      <c r="A367">
        <v>2021</v>
      </c>
      <c r="B367">
        <v>12</v>
      </c>
      <c r="C367">
        <v>8</v>
      </c>
      <c r="D367">
        <v>48</v>
      </c>
      <c r="E367">
        <v>28</v>
      </c>
      <c r="F367" t="s">
        <v>116</v>
      </c>
      <c r="G367" t="s">
        <v>117</v>
      </c>
      <c r="H367">
        <v>0</v>
      </c>
      <c r="S367">
        <f t="shared" si="341"/>
        <v>342</v>
      </c>
      <c r="T367">
        <f t="shared" si="339"/>
        <v>38</v>
      </c>
      <c r="U367" s="31">
        <f t="shared" si="341"/>
        <v>342</v>
      </c>
      <c r="V367">
        <f t="shared" si="354"/>
        <v>42.857142857142854</v>
      </c>
      <c r="W367" s="31">
        <f t="shared" ref="W367" si="362">W366+1</f>
        <v>342</v>
      </c>
      <c r="X367">
        <f t="shared" ref="X367:X430" si="363">AVERAGE(T347:T367)</f>
        <v>41.785714285714285</v>
      </c>
    </row>
    <row r="368" spans="1:24" x14ac:dyDescent="0.45">
      <c r="A368">
        <v>2021</v>
      </c>
      <c r="B368">
        <v>12</v>
      </c>
      <c r="C368">
        <v>9</v>
      </c>
      <c r="D368">
        <v>54</v>
      </c>
      <c r="E368">
        <v>24</v>
      </c>
      <c r="F368">
        <v>0</v>
      </c>
      <c r="G368">
        <v>0</v>
      </c>
      <c r="H368">
        <v>0</v>
      </c>
      <c r="S368">
        <f t="shared" si="341"/>
        <v>343</v>
      </c>
      <c r="T368">
        <f t="shared" si="339"/>
        <v>39</v>
      </c>
      <c r="U368" s="31">
        <f t="shared" si="341"/>
        <v>343</v>
      </c>
      <c r="V368">
        <f t="shared" si="354"/>
        <v>42.714285714285715</v>
      </c>
      <c r="W368" s="31">
        <f t="shared" ref="W368" si="364">W367+1</f>
        <v>343</v>
      </c>
      <c r="X368">
        <f t="shared" si="363"/>
        <v>41.261904761904759</v>
      </c>
    </row>
    <row r="369" spans="1:24" x14ac:dyDescent="0.45">
      <c r="A369">
        <v>2021</v>
      </c>
      <c r="B369">
        <v>12</v>
      </c>
      <c r="C369">
        <v>10</v>
      </c>
      <c r="D369">
        <v>54</v>
      </c>
      <c r="E369">
        <v>45</v>
      </c>
      <c r="F369">
        <v>0.02</v>
      </c>
      <c r="G369">
        <v>0</v>
      </c>
      <c r="H369">
        <v>0</v>
      </c>
      <c r="S369">
        <f t="shared" si="341"/>
        <v>344</v>
      </c>
      <c r="T369">
        <f t="shared" si="339"/>
        <v>49.5</v>
      </c>
      <c r="U369" s="31">
        <f t="shared" si="341"/>
        <v>344</v>
      </c>
      <c r="V369">
        <f t="shared" si="354"/>
        <v>43.535714285714285</v>
      </c>
      <c r="W369" s="31">
        <f t="shared" ref="W369" si="365">W368+1</f>
        <v>344</v>
      </c>
      <c r="X369">
        <f t="shared" si="363"/>
        <v>41.88095238095238</v>
      </c>
    </row>
    <row r="370" spans="1:24" x14ac:dyDescent="0.45">
      <c r="A370">
        <v>2021</v>
      </c>
      <c r="B370">
        <v>12</v>
      </c>
      <c r="C370">
        <v>11</v>
      </c>
      <c r="D370">
        <v>74</v>
      </c>
      <c r="E370">
        <v>41</v>
      </c>
      <c r="F370">
        <v>0.56000000000000005</v>
      </c>
      <c r="G370">
        <v>0</v>
      </c>
      <c r="H370">
        <v>0</v>
      </c>
      <c r="S370">
        <f t="shared" si="341"/>
        <v>345</v>
      </c>
      <c r="T370">
        <f t="shared" si="339"/>
        <v>57.5</v>
      </c>
      <c r="U370" s="31">
        <f t="shared" si="341"/>
        <v>345</v>
      </c>
      <c r="V370">
        <f t="shared" si="354"/>
        <v>44.857142857142854</v>
      </c>
      <c r="W370" s="31">
        <f t="shared" ref="W370" si="366">W369+1</f>
        <v>345</v>
      </c>
      <c r="X370">
        <f t="shared" si="363"/>
        <v>42.666666666666664</v>
      </c>
    </row>
    <row r="371" spans="1:24" x14ac:dyDescent="0.45">
      <c r="A371">
        <v>2021</v>
      </c>
      <c r="B371">
        <v>12</v>
      </c>
      <c r="C371">
        <v>12</v>
      </c>
      <c r="D371">
        <v>46</v>
      </c>
      <c r="E371">
        <v>27</v>
      </c>
      <c r="F371">
        <v>0</v>
      </c>
      <c r="G371">
        <v>0</v>
      </c>
      <c r="H371">
        <v>0</v>
      </c>
      <c r="S371">
        <f t="shared" si="341"/>
        <v>346</v>
      </c>
      <c r="T371">
        <f t="shared" si="339"/>
        <v>36.5</v>
      </c>
      <c r="U371" s="31">
        <f t="shared" si="341"/>
        <v>346</v>
      </c>
      <c r="V371">
        <f t="shared" si="354"/>
        <v>44.678571428571431</v>
      </c>
      <c r="W371" s="31">
        <f t="shared" ref="W371" si="367">W370+1</f>
        <v>346</v>
      </c>
      <c r="X371">
        <f t="shared" si="363"/>
        <v>42.523809523809526</v>
      </c>
    </row>
    <row r="372" spans="1:24" x14ac:dyDescent="0.45">
      <c r="A372">
        <v>2021</v>
      </c>
      <c r="B372">
        <v>12</v>
      </c>
      <c r="C372">
        <v>13</v>
      </c>
      <c r="D372">
        <v>55</v>
      </c>
      <c r="E372">
        <v>22</v>
      </c>
      <c r="F372">
        <v>0</v>
      </c>
      <c r="G372">
        <v>0</v>
      </c>
      <c r="H372">
        <v>0</v>
      </c>
      <c r="S372">
        <f t="shared" si="341"/>
        <v>347</v>
      </c>
      <c r="T372">
        <f t="shared" si="339"/>
        <v>38.5</v>
      </c>
      <c r="U372" s="31">
        <f t="shared" si="341"/>
        <v>347</v>
      </c>
      <c r="V372">
        <f t="shared" si="354"/>
        <v>45.035714285714285</v>
      </c>
      <c r="W372" s="31">
        <f t="shared" ref="W372" si="368">W371+1</f>
        <v>347</v>
      </c>
      <c r="X372">
        <f t="shared" si="363"/>
        <v>42.38095238095238</v>
      </c>
    </row>
    <row r="373" spans="1:24" x14ac:dyDescent="0.45">
      <c r="A373">
        <v>2021</v>
      </c>
      <c r="B373">
        <v>12</v>
      </c>
      <c r="C373">
        <v>14</v>
      </c>
      <c r="D373">
        <v>63</v>
      </c>
      <c r="E373">
        <v>23</v>
      </c>
      <c r="F373">
        <v>0</v>
      </c>
      <c r="G373">
        <v>0</v>
      </c>
      <c r="H373">
        <v>0</v>
      </c>
      <c r="S373">
        <f t="shared" si="341"/>
        <v>348</v>
      </c>
      <c r="T373">
        <f t="shared" si="339"/>
        <v>43</v>
      </c>
      <c r="U373" s="31">
        <f t="shared" si="341"/>
        <v>348</v>
      </c>
      <c r="V373">
        <f t="shared" si="354"/>
        <v>45.357142857142854</v>
      </c>
      <c r="W373" s="31">
        <f t="shared" ref="W373" si="369">W372+1</f>
        <v>348</v>
      </c>
      <c r="X373">
        <f t="shared" si="363"/>
        <v>42.928571428571431</v>
      </c>
    </row>
    <row r="374" spans="1:24" x14ac:dyDescent="0.45">
      <c r="A374">
        <v>2021</v>
      </c>
      <c r="B374">
        <v>12</v>
      </c>
      <c r="C374">
        <v>15</v>
      </c>
      <c r="D374">
        <v>67</v>
      </c>
      <c r="E374">
        <v>29</v>
      </c>
      <c r="F374">
        <v>0</v>
      </c>
      <c r="G374">
        <v>0</v>
      </c>
      <c r="H374">
        <v>0</v>
      </c>
      <c r="S374">
        <f t="shared" si="341"/>
        <v>349</v>
      </c>
      <c r="T374">
        <f t="shared" si="339"/>
        <v>48</v>
      </c>
      <c r="U374" s="31">
        <f t="shared" si="341"/>
        <v>349</v>
      </c>
      <c r="V374">
        <f t="shared" si="354"/>
        <v>45.928571428571431</v>
      </c>
      <c r="W374" s="31">
        <f t="shared" ref="W374" si="370">W373+1</f>
        <v>349</v>
      </c>
      <c r="X374">
        <f t="shared" si="363"/>
        <v>43.428571428571431</v>
      </c>
    </row>
    <row r="375" spans="1:24" x14ac:dyDescent="0.45">
      <c r="A375">
        <v>2021</v>
      </c>
      <c r="B375">
        <v>12</v>
      </c>
      <c r="C375">
        <v>16</v>
      </c>
      <c r="D375">
        <v>70</v>
      </c>
      <c r="E375">
        <v>30</v>
      </c>
      <c r="F375">
        <v>0.05</v>
      </c>
      <c r="G375">
        <v>0</v>
      </c>
      <c r="H375">
        <v>0</v>
      </c>
      <c r="S375">
        <f t="shared" si="341"/>
        <v>350</v>
      </c>
      <c r="T375">
        <f t="shared" si="339"/>
        <v>50</v>
      </c>
      <c r="U375" s="31">
        <f t="shared" si="341"/>
        <v>350</v>
      </c>
      <c r="V375">
        <f t="shared" si="354"/>
        <v>45.642857142857146</v>
      </c>
      <c r="W375" s="31">
        <f t="shared" ref="W375" si="371">W374+1</f>
        <v>350</v>
      </c>
      <c r="X375">
        <f t="shared" si="363"/>
        <v>43.857142857142854</v>
      </c>
    </row>
    <row r="376" spans="1:24" x14ac:dyDescent="0.45">
      <c r="A376">
        <v>2021</v>
      </c>
      <c r="B376">
        <v>12</v>
      </c>
      <c r="C376">
        <v>17</v>
      </c>
      <c r="D376">
        <v>62</v>
      </c>
      <c r="E376">
        <v>49</v>
      </c>
      <c r="F376">
        <v>0.03</v>
      </c>
      <c r="G376">
        <v>0</v>
      </c>
      <c r="H376">
        <v>0</v>
      </c>
      <c r="S376">
        <f t="shared" si="341"/>
        <v>351</v>
      </c>
      <c r="T376">
        <f t="shared" si="339"/>
        <v>55.5</v>
      </c>
      <c r="U376" s="31">
        <f t="shared" si="341"/>
        <v>351</v>
      </c>
      <c r="V376">
        <f t="shared" si="354"/>
        <v>45.928571428571431</v>
      </c>
      <c r="W376" s="31">
        <f t="shared" ref="W376" si="372">W375+1</f>
        <v>351</v>
      </c>
      <c r="X376">
        <f t="shared" si="363"/>
        <v>44.69047619047619</v>
      </c>
    </row>
    <row r="377" spans="1:24" x14ac:dyDescent="0.45">
      <c r="A377">
        <v>2021</v>
      </c>
      <c r="B377">
        <v>12</v>
      </c>
      <c r="C377">
        <v>18</v>
      </c>
      <c r="D377">
        <v>62</v>
      </c>
      <c r="E377">
        <v>47</v>
      </c>
      <c r="F377">
        <v>0.13</v>
      </c>
      <c r="G377">
        <v>0</v>
      </c>
      <c r="H377">
        <v>0</v>
      </c>
      <c r="S377">
        <f t="shared" si="341"/>
        <v>352</v>
      </c>
      <c r="T377">
        <f t="shared" si="339"/>
        <v>54.5</v>
      </c>
      <c r="U377" s="31">
        <f t="shared" si="341"/>
        <v>352</v>
      </c>
      <c r="V377">
        <f t="shared" si="354"/>
        <v>46.142857142857146</v>
      </c>
      <c r="W377" s="31">
        <f t="shared" ref="W377" si="373">W376+1</f>
        <v>352</v>
      </c>
      <c r="X377">
        <f t="shared" si="363"/>
        <v>45.428571428571431</v>
      </c>
    </row>
    <row r="378" spans="1:24" x14ac:dyDescent="0.45">
      <c r="A378">
        <v>2021</v>
      </c>
      <c r="B378">
        <v>12</v>
      </c>
      <c r="C378">
        <v>19</v>
      </c>
      <c r="D378">
        <v>58</v>
      </c>
      <c r="E378">
        <v>30</v>
      </c>
      <c r="F378">
        <v>0.11</v>
      </c>
      <c r="G378">
        <v>0</v>
      </c>
      <c r="H378">
        <v>0</v>
      </c>
      <c r="S378">
        <f t="shared" si="341"/>
        <v>353</v>
      </c>
      <c r="T378">
        <f t="shared" si="339"/>
        <v>44</v>
      </c>
      <c r="U378" s="31">
        <f t="shared" si="341"/>
        <v>353</v>
      </c>
      <c r="V378">
        <f t="shared" si="354"/>
        <v>45.571428571428569</v>
      </c>
      <c r="W378" s="31">
        <f t="shared" ref="W378" si="374">W377+1</f>
        <v>353</v>
      </c>
      <c r="X378">
        <f t="shared" si="363"/>
        <v>45.666666666666664</v>
      </c>
    </row>
    <row r="379" spans="1:24" x14ac:dyDescent="0.45">
      <c r="A379">
        <v>2021</v>
      </c>
      <c r="B379">
        <v>12</v>
      </c>
      <c r="C379">
        <v>20</v>
      </c>
      <c r="D379">
        <v>48</v>
      </c>
      <c r="E379">
        <v>22</v>
      </c>
      <c r="F379">
        <v>0</v>
      </c>
      <c r="G379">
        <v>0</v>
      </c>
      <c r="H379">
        <v>0</v>
      </c>
      <c r="S379">
        <f t="shared" si="341"/>
        <v>354</v>
      </c>
      <c r="T379">
        <f t="shared" si="339"/>
        <v>35</v>
      </c>
      <c r="U379" s="31">
        <f t="shared" si="341"/>
        <v>354</v>
      </c>
      <c r="V379">
        <f t="shared" si="354"/>
        <v>44.642857142857146</v>
      </c>
      <c r="W379" s="31">
        <f t="shared" ref="W379" si="375">W378+1</f>
        <v>354</v>
      </c>
      <c r="X379">
        <f t="shared" si="363"/>
        <v>45.738095238095241</v>
      </c>
    </row>
    <row r="380" spans="1:24" x14ac:dyDescent="0.45">
      <c r="A380">
        <v>2021</v>
      </c>
      <c r="B380">
        <v>12</v>
      </c>
      <c r="C380">
        <v>21</v>
      </c>
      <c r="D380">
        <v>45</v>
      </c>
      <c r="E380">
        <v>29</v>
      </c>
      <c r="F380">
        <v>0</v>
      </c>
      <c r="G380">
        <v>0</v>
      </c>
      <c r="H380">
        <v>0</v>
      </c>
      <c r="S380">
        <f t="shared" si="341"/>
        <v>355</v>
      </c>
      <c r="T380">
        <f t="shared" si="339"/>
        <v>37</v>
      </c>
      <c r="U380" s="31">
        <f t="shared" si="341"/>
        <v>355</v>
      </c>
      <c r="V380">
        <f t="shared" si="354"/>
        <v>44.714285714285715</v>
      </c>
      <c r="W380" s="31">
        <f t="shared" ref="W380" si="376">W379+1</f>
        <v>355</v>
      </c>
      <c r="X380">
        <f t="shared" si="363"/>
        <v>45.666666666666664</v>
      </c>
    </row>
    <row r="381" spans="1:24" x14ac:dyDescent="0.45">
      <c r="A381">
        <v>2021</v>
      </c>
      <c r="B381">
        <v>12</v>
      </c>
      <c r="C381">
        <v>22</v>
      </c>
      <c r="D381">
        <v>47</v>
      </c>
      <c r="E381">
        <v>26</v>
      </c>
      <c r="F381">
        <v>0</v>
      </c>
      <c r="G381">
        <v>0</v>
      </c>
      <c r="H381">
        <v>0</v>
      </c>
      <c r="S381">
        <f t="shared" si="341"/>
        <v>356</v>
      </c>
      <c r="T381">
        <f t="shared" si="339"/>
        <v>36.5</v>
      </c>
      <c r="U381" s="31">
        <f t="shared" si="341"/>
        <v>356</v>
      </c>
      <c r="V381">
        <f t="shared" si="354"/>
        <v>44.607142857142854</v>
      </c>
      <c r="W381" s="31">
        <f t="shared" ref="W381" si="377">W380+1</f>
        <v>356</v>
      </c>
      <c r="X381">
        <f t="shared" si="363"/>
        <v>45.5</v>
      </c>
    </row>
    <row r="382" spans="1:24" x14ac:dyDescent="0.45">
      <c r="A382">
        <v>2021</v>
      </c>
      <c r="B382">
        <v>12</v>
      </c>
      <c r="C382">
        <v>23</v>
      </c>
      <c r="D382">
        <v>54</v>
      </c>
      <c r="E382">
        <v>21</v>
      </c>
      <c r="F382">
        <v>0</v>
      </c>
      <c r="G382">
        <v>0</v>
      </c>
      <c r="H382">
        <v>0</v>
      </c>
      <c r="S382">
        <f t="shared" si="341"/>
        <v>357</v>
      </c>
      <c r="T382">
        <f t="shared" si="339"/>
        <v>37.5</v>
      </c>
      <c r="U382" s="31">
        <f t="shared" si="341"/>
        <v>357</v>
      </c>
      <c r="V382">
        <f t="shared" si="354"/>
        <v>44.5</v>
      </c>
      <c r="W382" s="31">
        <f t="shared" ref="W382" si="378">W381+1</f>
        <v>357</v>
      </c>
      <c r="X382">
        <f t="shared" si="363"/>
        <v>44.714285714285715</v>
      </c>
    </row>
    <row r="383" spans="1:24" x14ac:dyDescent="0.45">
      <c r="A383">
        <v>2021</v>
      </c>
      <c r="B383">
        <v>12</v>
      </c>
      <c r="C383">
        <v>24</v>
      </c>
      <c r="D383">
        <v>59</v>
      </c>
      <c r="E383">
        <v>26</v>
      </c>
      <c r="F383">
        <v>0</v>
      </c>
      <c r="G383">
        <v>0</v>
      </c>
      <c r="H383">
        <v>0</v>
      </c>
      <c r="S383">
        <f t="shared" si="341"/>
        <v>358</v>
      </c>
      <c r="T383">
        <f t="shared" si="339"/>
        <v>42.5</v>
      </c>
      <c r="U383" s="31">
        <f t="shared" si="341"/>
        <v>358</v>
      </c>
      <c r="V383">
        <f t="shared" si="354"/>
        <v>44</v>
      </c>
      <c r="W383" s="31">
        <f t="shared" ref="W383" si="379">W382+1</f>
        <v>358</v>
      </c>
      <c r="X383">
        <f t="shared" si="363"/>
        <v>44.285714285714285</v>
      </c>
    </row>
    <row r="384" spans="1:24" x14ac:dyDescent="0.45">
      <c r="A384">
        <v>2021</v>
      </c>
      <c r="B384">
        <v>12</v>
      </c>
      <c r="C384">
        <v>25</v>
      </c>
      <c r="D384">
        <v>66</v>
      </c>
      <c r="E384">
        <v>33</v>
      </c>
      <c r="F384">
        <v>0</v>
      </c>
      <c r="G384">
        <v>0</v>
      </c>
      <c r="H384">
        <v>0</v>
      </c>
      <c r="S384">
        <f t="shared" si="341"/>
        <v>359</v>
      </c>
      <c r="T384">
        <f t="shared" si="339"/>
        <v>49.5</v>
      </c>
      <c r="U384" s="31">
        <f t="shared" si="341"/>
        <v>359</v>
      </c>
      <c r="V384">
        <f t="shared" si="354"/>
        <v>43.428571428571431</v>
      </c>
      <c r="W384" s="31">
        <f t="shared" ref="W384" si="380">W383+1</f>
        <v>359</v>
      </c>
      <c r="X384">
        <f t="shared" si="363"/>
        <v>44.19047619047619</v>
      </c>
    </row>
    <row r="385" spans="1:24" x14ac:dyDescent="0.45">
      <c r="A385">
        <v>2021</v>
      </c>
      <c r="B385">
        <v>12</v>
      </c>
      <c r="C385">
        <v>26</v>
      </c>
      <c r="D385">
        <v>67</v>
      </c>
      <c r="E385">
        <v>43</v>
      </c>
      <c r="F385" t="s">
        <v>116</v>
      </c>
      <c r="G385" t="s">
        <v>117</v>
      </c>
      <c r="H385">
        <v>0</v>
      </c>
      <c r="S385">
        <f t="shared" si="341"/>
        <v>360</v>
      </c>
      <c r="T385">
        <f t="shared" si="339"/>
        <v>55</v>
      </c>
      <c r="U385" s="31">
        <f t="shared" si="341"/>
        <v>360</v>
      </c>
      <c r="V385">
        <f t="shared" si="354"/>
        <v>44.75</v>
      </c>
      <c r="W385" s="31">
        <f t="shared" ref="W385" si="381">W384+1</f>
        <v>360</v>
      </c>
      <c r="X385">
        <f t="shared" si="363"/>
        <v>44.333333333333336</v>
      </c>
    </row>
    <row r="386" spans="1:24" x14ac:dyDescent="0.45">
      <c r="A386">
        <v>2021</v>
      </c>
      <c r="B386">
        <v>12</v>
      </c>
      <c r="C386">
        <v>27</v>
      </c>
      <c r="D386">
        <v>67</v>
      </c>
      <c r="E386">
        <v>38</v>
      </c>
      <c r="F386">
        <v>0.02</v>
      </c>
      <c r="G386">
        <v>0</v>
      </c>
      <c r="H386">
        <v>0</v>
      </c>
      <c r="S386">
        <f t="shared" si="341"/>
        <v>361</v>
      </c>
      <c r="T386">
        <f t="shared" si="339"/>
        <v>52.5</v>
      </c>
      <c r="U386" s="31">
        <f t="shared" si="341"/>
        <v>361</v>
      </c>
      <c r="V386">
        <f t="shared" si="354"/>
        <v>45.75</v>
      </c>
      <c r="W386" s="31">
        <f t="shared" ref="W386" si="382">W385+1</f>
        <v>361</v>
      </c>
      <c r="X386">
        <f t="shared" si="363"/>
        <v>44.547619047619051</v>
      </c>
    </row>
    <row r="387" spans="1:24" x14ac:dyDescent="0.45">
      <c r="A387">
        <v>2021</v>
      </c>
      <c r="B387">
        <v>12</v>
      </c>
      <c r="C387">
        <v>28</v>
      </c>
      <c r="D387">
        <v>73</v>
      </c>
      <c r="E387">
        <v>51</v>
      </c>
      <c r="F387" t="s">
        <v>116</v>
      </c>
      <c r="G387" t="s">
        <v>117</v>
      </c>
      <c r="H387">
        <v>0</v>
      </c>
      <c r="S387">
        <f t="shared" si="341"/>
        <v>362</v>
      </c>
      <c r="T387">
        <f t="shared" si="339"/>
        <v>62</v>
      </c>
      <c r="U387" s="31">
        <f t="shared" si="341"/>
        <v>362</v>
      </c>
      <c r="V387">
        <f t="shared" si="354"/>
        <v>47.107142857142854</v>
      </c>
      <c r="W387" s="31">
        <f t="shared" ref="W387" si="383">W386+1</f>
        <v>362</v>
      </c>
      <c r="X387">
        <f t="shared" si="363"/>
        <v>45.785714285714285</v>
      </c>
    </row>
    <row r="388" spans="1:24" x14ac:dyDescent="0.45">
      <c r="A388">
        <v>2021</v>
      </c>
      <c r="B388">
        <v>12</v>
      </c>
      <c r="C388">
        <v>29</v>
      </c>
      <c r="D388">
        <v>65</v>
      </c>
      <c r="E388">
        <v>54</v>
      </c>
      <c r="F388">
        <v>0.65</v>
      </c>
      <c r="G388">
        <v>0</v>
      </c>
      <c r="H388">
        <v>0</v>
      </c>
      <c r="S388">
        <f t="shared" si="341"/>
        <v>363</v>
      </c>
      <c r="T388">
        <f t="shared" si="339"/>
        <v>59.5</v>
      </c>
      <c r="U388" s="31">
        <f t="shared" si="341"/>
        <v>363</v>
      </c>
      <c r="V388">
        <f t="shared" si="354"/>
        <v>47.928571428571431</v>
      </c>
      <c r="W388" s="31">
        <f t="shared" ref="W388" si="384">W387+1</f>
        <v>363</v>
      </c>
      <c r="X388">
        <f t="shared" si="363"/>
        <v>46.80952380952381</v>
      </c>
    </row>
    <row r="389" spans="1:24" x14ac:dyDescent="0.45">
      <c r="A389">
        <v>2021</v>
      </c>
      <c r="B389">
        <v>12</v>
      </c>
      <c r="C389">
        <v>30</v>
      </c>
      <c r="D389">
        <v>61</v>
      </c>
      <c r="E389">
        <v>51</v>
      </c>
      <c r="F389">
        <v>0.02</v>
      </c>
      <c r="G389">
        <v>0</v>
      </c>
      <c r="H389">
        <v>0</v>
      </c>
      <c r="S389">
        <f t="shared" si="341"/>
        <v>364</v>
      </c>
      <c r="T389">
        <f t="shared" si="339"/>
        <v>56</v>
      </c>
      <c r="U389" s="31">
        <f t="shared" si="341"/>
        <v>364</v>
      </c>
      <c r="V389">
        <f t="shared" si="354"/>
        <v>48.357142857142854</v>
      </c>
      <c r="W389" s="31">
        <f t="shared" ref="W389" si="385">W388+1</f>
        <v>364</v>
      </c>
      <c r="X389">
        <f t="shared" si="363"/>
        <v>47.61904761904762</v>
      </c>
    </row>
    <row r="390" spans="1:24" x14ac:dyDescent="0.45">
      <c r="A390">
        <v>2021</v>
      </c>
      <c r="B390">
        <v>12</v>
      </c>
      <c r="C390">
        <v>31</v>
      </c>
      <c r="D390">
        <v>63</v>
      </c>
      <c r="E390">
        <v>50</v>
      </c>
      <c r="F390">
        <v>0.02</v>
      </c>
      <c r="G390">
        <v>0</v>
      </c>
      <c r="H390">
        <v>0</v>
      </c>
      <c r="S390">
        <f t="shared" si="341"/>
        <v>365</v>
      </c>
      <c r="T390">
        <f t="shared" si="339"/>
        <v>56.5</v>
      </c>
      <c r="U390" s="31">
        <f t="shared" si="341"/>
        <v>365</v>
      </c>
      <c r="V390">
        <f t="shared" si="354"/>
        <v>48.428571428571431</v>
      </c>
      <c r="W390" s="31">
        <f t="shared" ref="W390" si="386">W389+1</f>
        <v>365</v>
      </c>
      <c r="X390">
        <f t="shared" si="363"/>
        <v>47.952380952380949</v>
      </c>
    </row>
    <row r="391" spans="1:24" x14ac:dyDescent="0.45">
      <c r="A391">
        <v>2022</v>
      </c>
      <c r="B391">
        <v>1</v>
      </c>
      <c r="C391">
        <v>1</v>
      </c>
      <c r="D391">
        <v>78</v>
      </c>
      <c r="E391">
        <v>54</v>
      </c>
      <c r="F391">
        <v>0.38</v>
      </c>
      <c r="G391">
        <v>0</v>
      </c>
      <c r="H391">
        <v>0</v>
      </c>
      <c r="S391">
        <v>1</v>
      </c>
      <c r="T391">
        <f t="shared" si="339"/>
        <v>66</v>
      </c>
      <c r="U391" s="31">
        <v>1</v>
      </c>
      <c r="V391">
        <f t="shared" si="354"/>
        <v>49.25</v>
      </c>
      <c r="W391" s="31">
        <v>1</v>
      </c>
      <c r="X391">
        <f t="shared" si="363"/>
        <v>48.357142857142854</v>
      </c>
    </row>
    <row r="392" spans="1:24" x14ac:dyDescent="0.45">
      <c r="A392">
        <v>2022</v>
      </c>
      <c r="B392">
        <v>1</v>
      </c>
      <c r="C392">
        <v>2</v>
      </c>
      <c r="D392">
        <v>63</v>
      </c>
      <c r="E392">
        <v>46</v>
      </c>
      <c r="F392">
        <v>1.28</v>
      </c>
      <c r="G392">
        <v>0</v>
      </c>
      <c r="H392">
        <v>0</v>
      </c>
      <c r="S392">
        <f t="shared" ref="S392:U455" si="387">S391+1</f>
        <v>2</v>
      </c>
      <c r="T392">
        <f t="shared" si="339"/>
        <v>54.5</v>
      </c>
      <c r="U392" s="31">
        <f t="shared" si="387"/>
        <v>2</v>
      </c>
      <c r="V392">
        <f t="shared" si="354"/>
        <v>50</v>
      </c>
      <c r="W392" s="31">
        <f t="shared" ref="W392" si="388">W391+1</f>
        <v>2</v>
      </c>
      <c r="X392">
        <f t="shared" si="363"/>
        <v>49.214285714285715</v>
      </c>
    </row>
    <row r="393" spans="1:24" x14ac:dyDescent="0.45">
      <c r="A393">
        <v>2022</v>
      </c>
      <c r="B393">
        <v>1</v>
      </c>
      <c r="C393">
        <v>3</v>
      </c>
      <c r="D393">
        <v>46</v>
      </c>
      <c r="E393">
        <v>29</v>
      </c>
      <c r="F393">
        <v>0.51</v>
      </c>
      <c r="G393">
        <v>1.5</v>
      </c>
      <c r="H393" t="s">
        <v>120</v>
      </c>
      <c r="S393">
        <f t="shared" si="387"/>
        <v>3</v>
      </c>
      <c r="T393">
        <f t="shared" si="339"/>
        <v>37.5</v>
      </c>
      <c r="U393" s="31">
        <f t="shared" si="387"/>
        <v>3</v>
      </c>
      <c r="V393">
        <f t="shared" si="354"/>
        <v>50.178571428571431</v>
      </c>
      <c r="W393" s="31">
        <f t="shared" ref="W393" si="389">W392+1</f>
        <v>3</v>
      </c>
      <c r="X393">
        <f t="shared" si="363"/>
        <v>49.166666666666664</v>
      </c>
    </row>
    <row r="394" spans="1:24" x14ac:dyDescent="0.45">
      <c r="A394">
        <v>2022</v>
      </c>
      <c r="B394">
        <v>1</v>
      </c>
      <c r="C394">
        <v>4</v>
      </c>
      <c r="D394">
        <v>50</v>
      </c>
      <c r="E394">
        <v>21</v>
      </c>
      <c r="F394">
        <v>0</v>
      </c>
      <c r="G394">
        <v>0</v>
      </c>
      <c r="H394">
        <v>0</v>
      </c>
      <c r="S394">
        <f t="shared" si="387"/>
        <v>4</v>
      </c>
      <c r="T394">
        <f t="shared" si="339"/>
        <v>35.5</v>
      </c>
      <c r="U394" s="31">
        <f t="shared" si="387"/>
        <v>4</v>
      </c>
      <c r="V394">
        <f t="shared" si="354"/>
        <v>50.071428571428569</v>
      </c>
      <c r="W394" s="31">
        <f t="shared" ref="W394" si="390">W393+1</f>
        <v>4</v>
      </c>
      <c r="X394">
        <f t="shared" si="363"/>
        <v>48.80952380952381</v>
      </c>
    </row>
    <row r="395" spans="1:24" x14ac:dyDescent="0.45">
      <c r="A395">
        <v>2022</v>
      </c>
      <c r="B395">
        <v>1</v>
      </c>
      <c r="C395">
        <v>5</v>
      </c>
      <c r="D395">
        <v>49</v>
      </c>
      <c r="E395">
        <v>28</v>
      </c>
      <c r="F395">
        <v>0</v>
      </c>
      <c r="G395">
        <v>0</v>
      </c>
      <c r="H395">
        <v>0</v>
      </c>
      <c r="S395">
        <f t="shared" si="387"/>
        <v>5</v>
      </c>
      <c r="T395">
        <f t="shared" si="339"/>
        <v>38.5</v>
      </c>
      <c r="U395" s="31">
        <f t="shared" si="387"/>
        <v>5</v>
      </c>
      <c r="V395">
        <f t="shared" si="354"/>
        <v>50.214285714285715</v>
      </c>
      <c r="W395" s="31">
        <f t="shared" ref="W395" si="391">W394+1</f>
        <v>5</v>
      </c>
      <c r="X395">
        <f t="shared" si="363"/>
        <v>48.357142857142854</v>
      </c>
    </row>
    <row r="396" spans="1:24" x14ac:dyDescent="0.45">
      <c r="A396">
        <v>2022</v>
      </c>
      <c r="B396">
        <v>1</v>
      </c>
      <c r="C396">
        <v>6</v>
      </c>
      <c r="D396">
        <v>42</v>
      </c>
      <c r="E396">
        <v>27</v>
      </c>
      <c r="F396">
        <v>0.27</v>
      </c>
      <c r="G396">
        <v>1.3</v>
      </c>
      <c r="H396">
        <v>1.2</v>
      </c>
      <c r="S396">
        <f t="shared" si="387"/>
        <v>6</v>
      </c>
      <c r="T396">
        <f t="shared" si="339"/>
        <v>34.5</v>
      </c>
      <c r="U396" s="31">
        <f t="shared" si="387"/>
        <v>6</v>
      </c>
      <c r="V396">
        <f t="shared" si="354"/>
        <v>50</v>
      </c>
      <c r="W396" s="31">
        <f t="shared" ref="W396" si="392">W395+1</f>
        <v>6</v>
      </c>
      <c r="X396">
        <f t="shared" si="363"/>
        <v>47.61904761904762</v>
      </c>
    </row>
    <row r="397" spans="1:24" x14ac:dyDescent="0.45">
      <c r="A397">
        <v>2022</v>
      </c>
      <c r="B397">
        <v>1</v>
      </c>
      <c r="C397">
        <v>7</v>
      </c>
      <c r="D397">
        <v>28</v>
      </c>
      <c r="E397">
        <v>16</v>
      </c>
      <c r="F397" t="s">
        <v>116</v>
      </c>
      <c r="G397" t="s">
        <v>121</v>
      </c>
      <c r="H397">
        <v>2</v>
      </c>
      <c r="S397">
        <f t="shared" si="387"/>
        <v>7</v>
      </c>
      <c r="T397">
        <f t="shared" si="339"/>
        <v>22</v>
      </c>
      <c r="U397" s="31">
        <f t="shared" si="387"/>
        <v>7</v>
      </c>
      <c r="V397">
        <f t="shared" si="354"/>
        <v>48.535714285714285</v>
      </c>
      <c r="W397" s="31">
        <f t="shared" ref="W397" si="393">W396+1</f>
        <v>7</v>
      </c>
      <c r="X397">
        <f t="shared" si="363"/>
        <v>46.023809523809526</v>
      </c>
    </row>
    <row r="398" spans="1:24" x14ac:dyDescent="0.45">
      <c r="A398">
        <v>2022</v>
      </c>
      <c r="B398">
        <v>1</v>
      </c>
      <c r="C398">
        <v>8</v>
      </c>
      <c r="D398">
        <v>45</v>
      </c>
      <c r="E398">
        <v>15</v>
      </c>
      <c r="F398">
        <v>0</v>
      </c>
      <c r="G398">
        <v>0</v>
      </c>
      <c r="H398">
        <v>1.2</v>
      </c>
      <c r="S398">
        <f t="shared" si="387"/>
        <v>8</v>
      </c>
      <c r="T398">
        <f t="shared" si="339"/>
        <v>30</v>
      </c>
      <c r="U398" s="31">
        <f t="shared" si="387"/>
        <v>8</v>
      </c>
      <c r="V398">
        <f t="shared" si="354"/>
        <v>47.142857142857146</v>
      </c>
      <c r="W398" s="31">
        <f t="shared" ref="W398" si="394">W397+1</f>
        <v>8</v>
      </c>
      <c r="X398">
        <f t="shared" si="363"/>
        <v>44.857142857142854</v>
      </c>
    </row>
    <row r="399" spans="1:24" x14ac:dyDescent="0.45">
      <c r="A399">
        <v>2022</v>
      </c>
      <c r="B399">
        <v>1</v>
      </c>
      <c r="C399">
        <v>9</v>
      </c>
      <c r="D399">
        <v>50</v>
      </c>
      <c r="E399">
        <v>29</v>
      </c>
      <c r="F399">
        <v>0.89</v>
      </c>
      <c r="G399">
        <v>0</v>
      </c>
      <c r="H399">
        <v>0</v>
      </c>
      <c r="S399">
        <f t="shared" si="387"/>
        <v>9</v>
      </c>
      <c r="T399">
        <f t="shared" si="339"/>
        <v>39.5</v>
      </c>
      <c r="U399" s="31">
        <f t="shared" si="387"/>
        <v>9</v>
      </c>
      <c r="V399">
        <f t="shared" si="354"/>
        <v>46.035714285714285</v>
      </c>
      <c r="W399" s="31">
        <f t="shared" ref="W399" si="395">W398+1</f>
        <v>9</v>
      </c>
      <c r="X399">
        <f t="shared" si="363"/>
        <v>44.642857142857146</v>
      </c>
    </row>
    <row r="400" spans="1:24" x14ac:dyDescent="0.45">
      <c r="A400">
        <v>2022</v>
      </c>
      <c r="B400">
        <v>1</v>
      </c>
      <c r="C400">
        <v>10</v>
      </c>
      <c r="D400">
        <v>41</v>
      </c>
      <c r="E400">
        <v>22</v>
      </c>
      <c r="F400">
        <v>0</v>
      </c>
      <c r="G400">
        <v>0</v>
      </c>
      <c r="H400">
        <v>0</v>
      </c>
      <c r="S400">
        <f t="shared" si="387"/>
        <v>10</v>
      </c>
      <c r="T400">
        <f t="shared" si="339"/>
        <v>31.5</v>
      </c>
      <c r="U400" s="31">
        <f t="shared" si="387"/>
        <v>10</v>
      </c>
      <c r="V400">
        <f t="shared" si="354"/>
        <v>44.535714285714285</v>
      </c>
      <c r="W400" s="31">
        <f t="shared" ref="W400" si="396">W399+1</f>
        <v>10</v>
      </c>
      <c r="X400">
        <f t="shared" si="363"/>
        <v>44.476190476190474</v>
      </c>
    </row>
    <row r="401" spans="1:24" x14ac:dyDescent="0.45">
      <c r="A401">
        <v>2022</v>
      </c>
      <c r="B401">
        <v>1</v>
      </c>
      <c r="C401">
        <v>11</v>
      </c>
      <c r="D401">
        <v>40</v>
      </c>
      <c r="E401">
        <v>19</v>
      </c>
      <c r="F401">
        <v>0</v>
      </c>
      <c r="G401">
        <v>0</v>
      </c>
      <c r="H401">
        <v>0</v>
      </c>
      <c r="S401">
        <f t="shared" si="387"/>
        <v>11</v>
      </c>
      <c r="T401">
        <f t="shared" si="339"/>
        <v>29.5</v>
      </c>
      <c r="U401" s="31">
        <f t="shared" si="387"/>
        <v>11</v>
      </c>
      <c r="V401">
        <f t="shared" si="354"/>
        <v>42.214285714285715</v>
      </c>
      <c r="W401" s="31">
        <f t="shared" ref="W401" si="397">W400+1</f>
        <v>11</v>
      </c>
      <c r="X401">
        <f t="shared" si="363"/>
        <v>44.11904761904762</v>
      </c>
    </row>
    <row r="402" spans="1:24" x14ac:dyDescent="0.45">
      <c r="A402">
        <v>2022</v>
      </c>
      <c r="B402">
        <v>1</v>
      </c>
      <c r="C402">
        <v>12</v>
      </c>
      <c r="D402">
        <v>49</v>
      </c>
      <c r="E402">
        <v>19</v>
      </c>
      <c r="F402">
        <v>0</v>
      </c>
      <c r="G402">
        <v>0</v>
      </c>
      <c r="H402">
        <v>0</v>
      </c>
      <c r="S402">
        <f t="shared" si="387"/>
        <v>12</v>
      </c>
      <c r="T402">
        <f t="shared" si="339"/>
        <v>34</v>
      </c>
      <c r="U402" s="31">
        <f t="shared" si="387"/>
        <v>12</v>
      </c>
      <c r="V402">
        <f t="shared" si="354"/>
        <v>40.392857142857146</v>
      </c>
      <c r="W402" s="31">
        <f t="shared" ref="W402" si="398">W401+1</f>
        <v>12</v>
      </c>
      <c r="X402">
        <f t="shared" si="363"/>
        <v>44</v>
      </c>
    </row>
    <row r="403" spans="1:24" x14ac:dyDescent="0.45">
      <c r="A403">
        <v>2022</v>
      </c>
      <c r="B403">
        <v>1</v>
      </c>
      <c r="C403">
        <v>13</v>
      </c>
      <c r="D403">
        <v>50</v>
      </c>
      <c r="E403">
        <v>24</v>
      </c>
      <c r="F403" t="s">
        <v>116</v>
      </c>
      <c r="G403" t="s">
        <v>117</v>
      </c>
      <c r="H403">
        <v>0</v>
      </c>
      <c r="S403">
        <f t="shared" si="387"/>
        <v>13</v>
      </c>
      <c r="T403">
        <f t="shared" si="339"/>
        <v>37</v>
      </c>
      <c r="U403" s="31">
        <f t="shared" si="387"/>
        <v>13</v>
      </c>
      <c r="V403">
        <f t="shared" si="354"/>
        <v>39.035714285714285</v>
      </c>
      <c r="W403" s="31">
        <f t="shared" ref="W403" si="399">W402+1</f>
        <v>13</v>
      </c>
      <c r="X403">
        <f t="shared" si="363"/>
        <v>43.976190476190474</v>
      </c>
    </row>
    <row r="404" spans="1:24" x14ac:dyDescent="0.45">
      <c r="A404">
        <v>2022</v>
      </c>
      <c r="B404">
        <v>1</v>
      </c>
      <c r="C404">
        <v>14</v>
      </c>
      <c r="D404">
        <v>46</v>
      </c>
      <c r="E404">
        <v>28</v>
      </c>
      <c r="F404">
        <v>0</v>
      </c>
      <c r="G404">
        <v>0</v>
      </c>
      <c r="H404">
        <v>0</v>
      </c>
      <c r="S404">
        <f t="shared" si="387"/>
        <v>14</v>
      </c>
      <c r="T404">
        <f t="shared" si="339"/>
        <v>37</v>
      </c>
      <c r="U404" s="31">
        <f t="shared" si="387"/>
        <v>14</v>
      </c>
      <c r="V404">
        <f t="shared" si="354"/>
        <v>37.642857142857146</v>
      </c>
      <c r="W404" s="31">
        <f t="shared" ref="W404" si="400">W403+1</f>
        <v>14</v>
      </c>
      <c r="X404">
        <f t="shared" si="363"/>
        <v>43.714285714285715</v>
      </c>
    </row>
    <row r="405" spans="1:24" x14ac:dyDescent="0.45">
      <c r="A405">
        <v>2022</v>
      </c>
      <c r="B405">
        <v>1</v>
      </c>
      <c r="C405">
        <v>15</v>
      </c>
      <c r="D405">
        <v>43</v>
      </c>
      <c r="E405">
        <v>25</v>
      </c>
      <c r="F405" t="s">
        <v>116</v>
      </c>
      <c r="G405" t="s">
        <v>117</v>
      </c>
      <c r="H405">
        <v>0</v>
      </c>
      <c r="S405">
        <f t="shared" si="387"/>
        <v>15</v>
      </c>
      <c r="T405">
        <f t="shared" si="339"/>
        <v>34</v>
      </c>
      <c r="U405" s="31">
        <f t="shared" si="387"/>
        <v>15</v>
      </c>
      <c r="V405">
        <f t="shared" si="354"/>
        <v>35.357142857142854</v>
      </c>
      <c r="W405" s="31">
        <f t="shared" ref="W405" si="401">W404+1</f>
        <v>15</v>
      </c>
      <c r="X405">
        <f t="shared" si="363"/>
        <v>42.976190476190474</v>
      </c>
    </row>
    <row r="406" spans="1:24" x14ac:dyDescent="0.45">
      <c r="A406">
        <v>2022</v>
      </c>
      <c r="B406">
        <v>1</v>
      </c>
      <c r="C406">
        <v>16</v>
      </c>
      <c r="D406">
        <v>38</v>
      </c>
      <c r="E406">
        <v>29</v>
      </c>
      <c r="F406">
        <v>0.34</v>
      </c>
      <c r="G406">
        <v>1.2</v>
      </c>
      <c r="H406">
        <v>1.2</v>
      </c>
      <c r="S406">
        <f t="shared" si="387"/>
        <v>16</v>
      </c>
      <c r="T406">
        <f t="shared" si="339"/>
        <v>33.5</v>
      </c>
      <c r="U406" s="31">
        <f t="shared" si="387"/>
        <v>16</v>
      </c>
      <c r="V406">
        <f t="shared" si="354"/>
        <v>33.857142857142854</v>
      </c>
      <c r="W406" s="31">
        <f t="shared" ref="W406" si="402">W405+1</f>
        <v>16</v>
      </c>
      <c r="X406">
        <f t="shared" si="363"/>
        <v>41.952380952380949</v>
      </c>
    </row>
    <row r="407" spans="1:24" x14ac:dyDescent="0.45">
      <c r="A407">
        <v>2022</v>
      </c>
      <c r="B407">
        <v>1</v>
      </c>
      <c r="C407">
        <v>17</v>
      </c>
      <c r="D407">
        <v>33</v>
      </c>
      <c r="E407">
        <v>26</v>
      </c>
      <c r="F407">
        <v>0.05</v>
      </c>
      <c r="G407">
        <v>0.5</v>
      </c>
      <c r="H407">
        <v>2</v>
      </c>
      <c r="S407">
        <f t="shared" si="387"/>
        <v>17</v>
      </c>
      <c r="T407">
        <f t="shared" si="339"/>
        <v>29.5</v>
      </c>
      <c r="U407" s="31">
        <f t="shared" si="387"/>
        <v>17</v>
      </c>
      <c r="V407">
        <f t="shared" si="354"/>
        <v>33.285714285714285</v>
      </c>
      <c r="W407" s="31">
        <f t="shared" ref="W407" si="403">W406+1</f>
        <v>17</v>
      </c>
      <c r="X407">
        <f t="shared" si="363"/>
        <v>40.857142857142854</v>
      </c>
    </row>
    <row r="408" spans="1:24" x14ac:dyDescent="0.45">
      <c r="A408">
        <v>2022</v>
      </c>
      <c r="B408">
        <v>1</v>
      </c>
      <c r="C408">
        <v>18</v>
      </c>
      <c r="D408">
        <v>40</v>
      </c>
      <c r="E408">
        <v>26</v>
      </c>
      <c r="F408">
        <v>0.01</v>
      </c>
      <c r="G408" t="s">
        <v>119</v>
      </c>
      <c r="H408">
        <v>0</v>
      </c>
      <c r="S408">
        <f t="shared" si="387"/>
        <v>18</v>
      </c>
      <c r="T408">
        <f t="shared" si="339"/>
        <v>33</v>
      </c>
      <c r="U408" s="31">
        <f t="shared" si="387"/>
        <v>18</v>
      </c>
      <c r="V408">
        <f t="shared" si="354"/>
        <v>33.107142857142854</v>
      </c>
      <c r="W408" s="31">
        <f t="shared" ref="W408" si="404">W407+1</f>
        <v>18</v>
      </c>
      <c r="X408">
        <f t="shared" si="363"/>
        <v>39.476190476190474</v>
      </c>
    </row>
    <row r="409" spans="1:24" x14ac:dyDescent="0.45">
      <c r="A409">
        <v>2022</v>
      </c>
      <c r="B409">
        <v>1</v>
      </c>
      <c r="C409">
        <v>19</v>
      </c>
      <c r="D409">
        <v>41</v>
      </c>
      <c r="E409">
        <v>25</v>
      </c>
      <c r="F409">
        <v>0.02</v>
      </c>
      <c r="G409">
        <v>0</v>
      </c>
      <c r="H409">
        <v>0</v>
      </c>
      <c r="S409">
        <f t="shared" si="387"/>
        <v>19</v>
      </c>
      <c r="T409">
        <f t="shared" si="339"/>
        <v>33</v>
      </c>
      <c r="U409" s="31">
        <f t="shared" si="387"/>
        <v>19</v>
      </c>
      <c r="V409">
        <f t="shared" si="354"/>
        <v>32.714285714285715</v>
      </c>
      <c r="W409" s="31">
        <f t="shared" ref="W409" si="405">W408+1</f>
        <v>19</v>
      </c>
      <c r="X409">
        <f t="shared" si="363"/>
        <v>38.214285714285715</v>
      </c>
    </row>
    <row r="410" spans="1:24" x14ac:dyDescent="0.45">
      <c r="A410">
        <v>2022</v>
      </c>
      <c r="B410">
        <v>1</v>
      </c>
      <c r="C410">
        <v>20</v>
      </c>
      <c r="D410">
        <v>40</v>
      </c>
      <c r="E410">
        <v>25</v>
      </c>
      <c r="F410">
        <v>0.28000000000000003</v>
      </c>
      <c r="G410" t="s">
        <v>118</v>
      </c>
      <c r="S410">
        <f t="shared" si="387"/>
        <v>20</v>
      </c>
      <c r="T410">
        <f t="shared" si="339"/>
        <v>32.5</v>
      </c>
      <c r="U410" s="31">
        <f t="shared" si="387"/>
        <v>20</v>
      </c>
      <c r="V410">
        <f t="shared" si="354"/>
        <v>32.571428571428569</v>
      </c>
      <c r="W410" s="31">
        <f t="shared" ref="W410" si="406">W409+1</f>
        <v>20</v>
      </c>
      <c r="X410">
        <f t="shared" si="363"/>
        <v>37.095238095238095</v>
      </c>
    </row>
    <row r="411" spans="1:24" x14ac:dyDescent="0.45">
      <c r="A411">
        <v>2022</v>
      </c>
      <c r="B411">
        <v>1</v>
      </c>
      <c r="C411">
        <v>21</v>
      </c>
      <c r="D411">
        <v>30</v>
      </c>
      <c r="E411">
        <v>24</v>
      </c>
      <c r="F411">
        <v>0</v>
      </c>
      <c r="G411">
        <v>0</v>
      </c>
      <c r="H411">
        <v>0</v>
      </c>
      <c r="S411">
        <f t="shared" si="387"/>
        <v>21</v>
      </c>
      <c r="T411">
        <f t="shared" ref="T411:T474" si="407">AVERAGE(D411:E411)</f>
        <v>27</v>
      </c>
      <c r="U411" s="31">
        <f t="shared" si="387"/>
        <v>21</v>
      </c>
      <c r="V411">
        <f t="shared" si="354"/>
        <v>32.928571428571431</v>
      </c>
      <c r="W411" s="31">
        <f t="shared" ref="W411" si="408">W410+1</f>
        <v>21</v>
      </c>
      <c r="X411">
        <f t="shared" si="363"/>
        <v>35.69047619047619</v>
      </c>
    </row>
    <row r="412" spans="1:24" x14ac:dyDescent="0.45">
      <c r="A412">
        <v>2022</v>
      </c>
      <c r="B412">
        <v>1</v>
      </c>
      <c r="C412">
        <v>22</v>
      </c>
      <c r="D412">
        <v>39</v>
      </c>
      <c r="E412">
        <v>23</v>
      </c>
      <c r="F412">
        <v>0</v>
      </c>
      <c r="G412">
        <v>0</v>
      </c>
      <c r="H412">
        <v>0</v>
      </c>
      <c r="S412">
        <f t="shared" si="387"/>
        <v>22</v>
      </c>
      <c r="T412">
        <f t="shared" si="407"/>
        <v>31</v>
      </c>
      <c r="U412" s="31">
        <f t="shared" si="387"/>
        <v>22</v>
      </c>
      <c r="V412">
        <f t="shared" si="354"/>
        <v>33</v>
      </c>
      <c r="W412" s="31">
        <f t="shared" ref="W412" si="409">W411+1</f>
        <v>22</v>
      </c>
      <c r="X412">
        <f t="shared" si="363"/>
        <v>34.023809523809526</v>
      </c>
    </row>
    <row r="413" spans="1:24" x14ac:dyDescent="0.45">
      <c r="A413">
        <v>2022</v>
      </c>
      <c r="B413">
        <v>1</v>
      </c>
      <c r="C413">
        <v>23</v>
      </c>
      <c r="D413">
        <v>43</v>
      </c>
      <c r="E413">
        <v>18</v>
      </c>
      <c r="F413">
        <v>0</v>
      </c>
      <c r="G413">
        <v>0</v>
      </c>
      <c r="H413">
        <v>0</v>
      </c>
      <c r="S413">
        <f t="shared" si="387"/>
        <v>23</v>
      </c>
      <c r="T413">
        <f t="shared" si="407"/>
        <v>30.5</v>
      </c>
      <c r="U413" s="31">
        <f t="shared" si="387"/>
        <v>23</v>
      </c>
      <c r="V413">
        <f t="shared" si="354"/>
        <v>32.357142857142854</v>
      </c>
      <c r="W413" s="31">
        <f t="shared" ref="W413" si="410">W412+1</f>
        <v>23</v>
      </c>
      <c r="X413">
        <f t="shared" si="363"/>
        <v>32.88095238095238</v>
      </c>
    </row>
    <row r="414" spans="1:24" x14ac:dyDescent="0.45">
      <c r="A414">
        <v>2022</v>
      </c>
      <c r="B414">
        <v>1</v>
      </c>
      <c r="C414">
        <v>24</v>
      </c>
      <c r="D414">
        <v>47</v>
      </c>
      <c r="E414">
        <v>23</v>
      </c>
      <c r="F414">
        <v>0</v>
      </c>
      <c r="G414">
        <v>0</v>
      </c>
      <c r="H414">
        <v>0</v>
      </c>
      <c r="S414">
        <f t="shared" si="387"/>
        <v>24</v>
      </c>
      <c r="T414">
        <f t="shared" si="407"/>
        <v>35</v>
      </c>
      <c r="U414" s="31">
        <f t="shared" si="387"/>
        <v>24</v>
      </c>
      <c r="V414">
        <f t="shared" si="354"/>
        <v>32.607142857142854</v>
      </c>
      <c r="W414" s="31">
        <f t="shared" ref="W414" si="411">W413+1</f>
        <v>24</v>
      </c>
      <c r="X414">
        <f t="shared" si="363"/>
        <v>32.761904761904759</v>
      </c>
    </row>
    <row r="415" spans="1:24" x14ac:dyDescent="0.45">
      <c r="A415">
        <v>2022</v>
      </c>
      <c r="B415">
        <v>1</v>
      </c>
      <c r="C415">
        <v>25</v>
      </c>
      <c r="D415">
        <v>53</v>
      </c>
      <c r="E415">
        <v>29</v>
      </c>
      <c r="F415">
        <v>0</v>
      </c>
      <c r="G415">
        <v>0</v>
      </c>
      <c r="H415">
        <v>0</v>
      </c>
      <c r="S415">
        <f t="shared" si="387"/>
        <v>25</v>
      </c>
      <c r="T415">
        <f t="shared" si="407"/>
        <v>41</v>
      </c>
      <c r="U415" s="31">
        <f t="shared" si="387"/>
        <v>25</v>
      </c>
      <c r="V415">
        <f t="shared" si="354"/>
        <v>33.428571428571431</v>
      </c>
      <c r="W415" s="31">
        <f t="shared" ref="W415" si="412">W414+1</f>
        <v>25</v>
      </c>
      <c r="X415">
        <f t="shared" si="363"/>
        <v>33.023809523809526</v>
      </c>
    </row>
    <row r="416" spans="1:24" x14ac:dyDescent="0.45">
      <c r="A416">
        <v>2022</v>
      </c>
      <c r="B416">
        <v>1</v>
      </c>
      <c r="C416">
        <v>26</v>
      </c>
      <c r="D416">
        <v>39</v>
      </c>
      <c r="E416">
        <v>19</v>
      </c>
      <c r="F416">
        <v>0</v>
      </c>
      <c r="G416">
        <v>0</v>
      </c>
      <c r="H416">
        <v>0</v>
      </c>
      <c r="S416">
        <f t="shared" si="387"/>
        <v>26</v>
      </c>
      <c r="T416">
        <f t="shared" si="407"/>
        <v>29</v>
      </c>
      <c r="U416" s="31">
        <f t="shared" si="387"/>
        <v>26</v>
      </c>
      <c r="V416">
        <f t="shared" si="354"/>
        <v>33.071428571428569</v>
      </c>
      <c r="W416" s="31">
        <f t="shared" ref="W416" si="413">W415+1</f>
        <v>26</v>
      </c>
      <c r="X416">
        <f t="shared" si="363"/>
        <v>32.571428571428569</v>
      </c>
    </row>
    <row r="417" spans="1:24" x14ac:dyDescent="0.45">
      <c r="A417">
        <v>2022</v>
      </c>
      <c r="B417">
        <v>1</v>
      </c>
      <c r="C417">
        <v>27</v>
      </c>
      <c r="D417">
        <v>49</v>
      </c>
      <c r="E417">
        <v>16</v>
      </c>
      <c r="F417">
        <v>0</v>
      </c>
      <c r="G417">
        <v>0</v>
      </c>
      <c r="H417">
        <v>0</v>
      </c>
      <c r="S417">
        <f t="shared" si="387"/>
        <v>27</v>
      </c>
      <c r="T417">
        <f t="shared" si="407"/>
        <v>32.5</v>
      </c>
      <c r="U417" s="31">
        <f t="shared" si="387"/>
        <v>27</v>
      </c>
      <c r="V417">
        <f t="shared" si="354"/>
        <v>32.75</v>
      </c>
      <c r="W417" s="31">
        <f t="shared" ref="W417" si="414">W416+1</f>
        <v>27</v>
      </c>
      <c r="X417">
        <f t="shared" si="363"/>
        <v>32.476190476190474</v>
      </c>
    </row>
    <row r="418" spans="1:24" x14ac:dyDescent="0.45">
      <c r="A418">
        <v>2022</v>
      </c>
      <c r="B418">
        <v>1</v>
      </c>
      <c r="C418">
        <v>28</v>
      </c>
      <c r="D418">
        <v>42</v>
      </c>
      <c r="E418">
        <v>27</v>
      </c>
      <c r="F418">
        <v>0.05</v>
      </c>
      <c r="G418">
        <v>0.4</v>
      </c>
      <c r="H418" t="s">
        <v>120</v>
      </c>
      <c r="S418">
        <f t="shared" si="387"/>
        <v>28</v>
      </c>
      <c r="T418">
        <f t="shared" si="407"/>
        <v>34.5</v>
      </c>
      <c r="U418" s="31">
        <f t="shared" si="387"/>
        <v>28</v>
      </c>
      <c r="V418">
        <f t="shared" si="354"/>
        <v>32.571428571428569</v>
      </c>
      <c r="W418" s="31">
        <f t="shared" ref="W418" si="415">W417+1</f>
        <v>28</v>
      </c>
      <c r="X418">
        <f t="shared" si="363"/>
        <v>33.071428571428569</v>
      </c>
    </row>
    <row r="419" spans="1:24" x14ac:dyDescent="0.45">
      <c r="A419">
        <v>2022</v>
      </c>
      <c r="B419">
        <v>1</v>
      </c>
      <c r="C419">
        <v>29</v>
      </c>
      <c r="D419">
        <v>29</v>
      </c>
      <c r="E419">
        <v>18</v>
      </c>
      <c r="F419" t="s">
        <v>116</v>
      </c>
      <c r="G419" t="s">
        <v>122</v>
      </c>
      <c r="H419">
        <v>0</v>
      </c>
      <c r="S419">
        <f t="shared" si="387"/>
        <v>29</v>
      </c>
      <c r="T419">
        <f t="shared" si="407"/>
        <v>23.5</v>
      </c>
      <c r="U419" s="31">
        <f t="shared" si="387"/>
        <v>29</v>
      </c>
      <c r="V419">
        <f t="shared" si="354"/>
        <v>31.821428571428573</v>
      </c>
      <c r="W419" s="31">
        <f t="shared" ref="W419" si="416">W418+1</f>
        <v>29</v>
      </c>
      <c r="X419">
        <f t="shared" si="363"/>
        <v>32.761904761904759</v>
      </c>
    </row>
    <row r="420" spans="1:24" x14ac:dyDescent="0.45">
      <c r="A420">
        <v>2022</v>
      </c>
      <c r="B420">
        <v>1</v>
      </c>
      <c r="C420">
        <v>30</v>
      </c>
      <c r="D420">
        <v>47</v>
      </c>
      <c r="E420">
        <v>12</v>
      </c>
      <c r="F420">
        <v>0</v>
      </c>
      <c r="G420">
        <v>0</v>
      </c>
      <c r="H420">
        <v>0</v>
      </c>
      <c r="S420">
        <f t="shared" si="387"/>
        <v>30</v>
      </c>
      <c r="T420">
        <f t="shared" si="407"/>
        <v>29.5</v>
      </c>
      <c r="U420" s="31">
        <f t="shared" si="387"/>
        <v>30</v>
      </c>
      <c r="V420">
        <f t="shared" si="354"/>
        <v>31.535714285714285</v>
      </c>
      <c r="W420" s="31">
        <f t="shared" ref="W420" si="417">W419+1</f>
        <v>30</v>
      </c>
      <c r="X420">
        <f t="shared" si="363"/>
        <v>32.285714285714285</v>
      </c>
    </row>
    <row r="421" spans="1:24" x14ac:dyDescent="0.45">
      <c r="A421">
        <v>2022</v>
      </c>
      <c r="B421">
        <v>1</v>
      </c>
      <c r="C421">
        <v>31</v>
      </c>
      <c r="D421">
        <v>51</v>
      </c>
      <c r="E421">
        <v>20</v>
      </c>
      <c r="F421">
        <v>0</v>
      </c>
      <c r="G421">
        <v>0</v>
      </c>
      <c r="H421">
        <v>0</v>
      </c>
      <c r="S421">
        <f t="shared" si="387"/>
        <v>31</v>
      </c>
      <c r="T421">
        <f t="shared" si="407"/>
        <v>35.5</v>
      </c>
      <c r="U421" s="31">
        <f t="shared" si="387"/>
        <v>31</v>
      </c>
      <c r="V421">
        <f t="shared" si="354"/>
        <v>31.964285714285715</v>
      </c>
      <c r="W421" s="31">
        <f t="shared" ref="W421" si="418">W420+1</f>
        <v>31</v>
      </c>
      <c r="X421">
        <f t="shared" si="363"/>
        <v>32.476190476190474</v>
      </c>
    </row>
    <row r="422" spans="1:24" x14ac:dyDescent="0.45">
      <c r="A422">
        <v>2022</v>
      </c>
      <c r="B422">
        <v>2</v>
      </c>
      <c r="C422">
        <v>1</v>
      </c>
      <c r="D422">
        <v>60</v>
      </c>
      <c r="E422">
        <v>21</v>
      </c>
      <c r="F422">
        <v>0</v>
      </c>
      <c r="G422">
        <v>0</v>
      </c>
      <c r="H422">
        <v>0</v>
      </c>
      <c r="S422">
        <f t="shared" si="387"/>
        <v>32</v>
      </c>
      <c r="T422">
        <f t="shared" si="407"/>
        <v>40.5</v>
      </c>
      <c r="U422" s="31">
        <f t="shared" si="387"/>
        <v>32</v>
      </c>
      <c r="V422">
        <f t="shared" si="354"/>
        <v>32.5</v>
      </c>
      <c r="W422" s="31">
        <f t="shared" ref="W422" si="419">W421+1</f>
        <v>32</v>
      </c>
      <c r="X422">
        <f t="shared" si="363"/>
        <v>33</v>
      </c>
    </row>
    <row r="423" spans="1:24" x14ac:dyDescent="0.45">
      <c r="A423">
        <v>2022</v>
      </c>
      <c r="B423">
        <v>2</v>
      </c>
      <c r="C423">
        <v>2</v>
      </c>
      <c r="D423">
        <v>55</v>
      </c>
      <c r="E423">
        <v>30</v>
      </c>
      <c r="F423">
        <v>0.12</v>
      </c>
      <c r="G423">
        <v>0</v>
      </c>
      <c r="H423">
        <v>0</v>
      </c>
      <c r="S423">
        <f t="shared" si="387"/>
        <v>33</v>
      </c>
      <c r="T423">
        <f t="shared" si="407"/>
        <v>42.5</v>
      </c>
      <c r="U423" s="31">
        <f t="shared" si="387"/>
        <v>33</v>
      </c>
      <c r="V423">
        <f t="shared" si="354"/>
        <v>33.178571428571431</v>
      </c>
      <c r="W423" s="31">
        <f t="shared" ref="W423" si="420">W422+1</f>
        <v>33</v>
      </c>
      <c r="X423">
        <f t="shared" si="363"/>
        <v>33.404761904761905</v>
      </c>
    </row>
    <row r="424" spans="1:24" x14ac:dyDescent="0.45">
      <c r="A424">
        <v>2022</v>
      </c>
      <c r="B424">
        <v>2</v>
      </c>
      <c r="C424">
        <v>3</v>
      </c>
      <c r="D424">
        <v>61</v>
      </c>
      <c r="E424">
        <v>45</v>
      </c>
      <c r="F424">
        <v>1.28</v>
      </c>
      <c r="G424">
        <v>0</v>
      </c>
      <c r="H424">
        <v>0</v>
      </c>
      <c r="S424">
        <f t="shared" si="387"/>
        <v>34</v>
      </c>
      <c r="T424">
        <f t="shared" si="407"/>
        <v>53</v>
      </c>
      <c r="U424" s="31">
        <f t="shared" si="387"/>
        <v>34</v>
      </c>
      <c r="V424">
        <f t="shared" ref="V424:V487" si="421">AVERAGE(T411:T424)</f>
        <v>34.642857142857146</v>
      </c>
      <c r="W424" s="31">
        <f t="shared" ref="W424" si="422">W423+1</f>
        <v>34</v>
      </c>
      <c r="X424">
        <f t="shared" si="363"/>
        <v>34.166666666666664</v>
      </c>
    </row>
    <row r="425" spans="1:24" x14ac:dyDescent="0.45">
      <c r="A425">
        <v>2022</v>
      </c>
      <c r="B425">
        <v>2</v>
      </c>
      <c r="C425">
        <v>4</v>
      </c>
      <c r="D425">
        <v>64</v>
      </c>
      <c r="E425">
        <v>31</v>
      </c>
      <c r="F425">
        <v>0.68</v>
      </c>
      <c r="G425" t="s">
        <v>119</v>
      </c>
      <c r="H425">
        <v>0</v>
      </c>
      <c r="S425">
        <f t="shared" si="387"/>
        <v>35</v>
      </c>
      <c r="T425">
        <f t="shared" si="407"/>
        <v>47.5</v>
      </c>
      <c r="U425" s="31">
        <f t="shared" si="387"/>
        <v>35</v>
      </c>
      <c r="V425">
        <f t="shared" si="421"/>
        <v>36.107142857142854</v>
      </c>
      <c r="W425" s="31">
        <f t="shared" ref="W425" si="423">W424+1</f>
        <v>35</v>
      </c>
      <c r="X425">
        <f t="shared" si="363"/>
        <v>34.666666666666664</v>
      </c>
    </row>
    <row r="426" spans="1:24" x14ac:dyDescent="0.45">
      <c r="A426">
        <v>2022</v>
      </c>
      <c r="B426">
        <v>2</v>
      </c>
      <c r="C426">
        <v>5</v>
      </c>
      <c r="D426">
        <v>36</v>
      </c>
      <c r="E426">
        <v>23</v>
      </c>
      <c r="F426" t="s">
        <v>118</v>
      </c>
      <c r="G426">
        <v>0</v>
      </c>
      <c r="S426">
        <f t="shared" si="387"/>
        <v>36</v>
      </c>
      <c r="T426">
        <f t="shared" si="407"/>
        <v>29.5</v>
      </c>
      <c r="U426" s="31">
        <f t="shared" si="387"/>
        <v>36</v>
      </c>
      <c r="V426">
        <f t="shared" si="421"/>
        <v>36</v>
      </c>
      <c r="W426" s="31">
        <f t="shared" ref="W426" si="424">W425+1</f>
        <v>36</v>
      </c>
      <c r="X426">
        <f t="shared" si="363"/>
        <v>34.452380952380949</v>
      </c>
    </row>
    <row r="427" spans="1:24" x14ac:dyDescent="0.45">
      <c r="A427">
        <v>2022</v>
      </c>
      <c r="B427">
        <v>2</v>
      </c>
      <c r="C427">
        <v>6</v>
      </c>
      <c r="D427">
        <v>49</v>
      </c>
      <c r="E427">
        <v>20</v>
      </c>
      <c r="F427">
        <v>0</v>
      </c>
      <c r="G427">
        <v>0</v>
      </c>
      <c r="H427">
        <v>0</v>
      </c>
      <c r="S427">
        <f t="shared" si="387"/>
        <v>37</v>
      </c>
      <c r="T427">
        <f t="shared" si="407"/>
        <v>34.5</v>
      </c>
      <c r="U427" s="31">
        <f t="shared" si="387"/>
        <v>37</v>
      </c>
      <c r="V427">
        <f t="shared" si="421"/>
        <v>36.285714285714285</v>
      </c>
      <c r="W427" s="31">
        <f t="shared" ref="W427" si="425">W426+1</f>
        <v>37</v>
      </c>
      <c r="X427">
        <f t="shared" si="363"/>
        <v>34.5</v>
      </c>
    </row>
    <row r="428" spans="1:24" x14ac:dyDescent="0.45">
      <c r="A428">
        <v>2022</v>
      </c>
      <c r="B428">
        <v>2</v>
      </c>
      <c r="C428">
        <v>7</v>
      </c>
      <c r="D428">
        <v>48</v>
      </c>
      <c r="E428">
        <v>21</v>
      </c>
      <c r="F428">
        <v>0</v>
      </c>
      <c r="G428">
        <v>0</v>
      </c>
      <c r="H428">
        <v>0</v>
      </c>
      <c r="S428">
        <f t="shared" si="387"/>
        <v>38</v>
      </c>
      <c r="T428">
        <f t="shared" si="407"/>
        <v>34.5</v>
      </c>
      <c r="U428" s="31">
        <f t="shared" si="387"/>
        <v>38</v>
      </c>
      <c r="V428">
        <f t="shared" si="421"/>
        <v>36.25</v>
      </c>
      <c r="W428" s="31">
        <f t="shared" ref="W428" si="426">W427+1</f>
        <v>38</v>
      </c>
      <c r="X428">
        <f t="shared" si="363"/>
        <v>34.738095238095241</v>
      </c>
    </row>
    <row r="429" spans="1:24" x14ac:dyDescent="0.45">
      <c r="A429">
        <v>2022</v>
      </c>
      <c r="B429">
        <v>2</v>
      </c>
      <c r="C429">
        <v>8</v>
      </c>
      <c r="D429">
        <v>48</v>
      </c>
      <c r="E429">
        <v>21</v>
      </c>
      <c r="F429">
        <v>0</v>
      </c>
      <c r="G429">
        <v>0</v>
      </c>
      <c r="H429">
        <v>0</v>
      </c>
      <c r="S429">
        <f t="shared" si="387"/>
        <v>39</v>
      </c>
      <c r="T429">
        <f t="shared" si="407"/>
        <v>34.5</v>
      </c>
      <c r="U429" s="31">
        <f t="shared" si="387"/>
        <v>39</v>
      </c>
      <c r="V429">
        <f t="shared" si="421"/>
        <v>35.785714285714285</v>
      </c>
      <c r="W429" s="31">
        <f t="shared" ref="W429" si="427">W428+1</f>
        <v>39</v>
      </c>
      <c r="X429">
        <f t="shared" si="363"/>
        <v>34.80952380952381</v>
      </c>
    </row>
    <row r="430" spans="1:24" x14ac:dyDescent="0.45">
      <c r="A430">
        <v>2022</v>
      </c>
      <c r="B430">
        <v>2</v>
      </c>
      <c r="C430">
        <v>9</v>
      </c>
      <c r="D430">
        <v>57</v>
      </c>
      <c r="E430">
        <v>21</v>
      </c>
      <c r="F430" t="s">
        <v>116</v>
      </c>
      <c r="G430" t="s">
        <v>117</v>
      </c>
      <c r="H430">
        <v>0</v>
      </c>
      <c r="S430">
        <f t="shared" si="387"/>
        <v>40</v>
      </c>
      <c r="T430">
        <f t="shared" si="407"/>
        <v>39</v>
      </c>
      <c r="U430" s="31">
        <f t="shared" si="387"/>
        <v>40</v>
      </c>
      <c r="V430">
        <f t="shared" si="421"/>
        <v>36.5</v>
      </c>
      <c r="W430" s="31">
        <f t="shared" ref="W430" si="428">W429+1</f>
        <v>40</v>
      </c>
      <c r="X430">
        <f t="shared" si="363"/>
        <v>35.095238095238095</v>
      </c>
    </row>
    <row r="431" spans="1:24" x14ac:dyDescent="0.45">
      <c r="A431">
        <v>2022</v>
      </c>
      <c r="B431">
        <v>2</v>
      </c>
      <c r="C431">
        <v>10</v>
      </c>
      <c r="D431">
        <v>58</v>
      </c>
      <c r="E431">
        <v>27</v>
      </c>
      <c r="F431">
        <v>0</v>
      </c>
      <c r="G431">
        <v>0</v>
      </c>
      <c r="H431">
        <v>0</v>
      </c>
      <c r="S431">
        <f t="shared" si="387"/>
        <v>41</v>
      </c>
      <c r="T431">
        <f t="shared" si="407"/>
        <v>42.5</v>
      </c>
      <c r="U431" s="31">
        <f t="shared" si="387"/>
        <v>41</v>
      </c>
      <c r="V431">
        <f t="shared" si="421"/>
        <v>37.214285714285715</v>
      </c>
      <c r="W431" s="31">
        <f t="shared" ref="W431" si="429">W430+1</f>
        <v>41</v>
      </c>
      <c r="X431">
        <f t="shared" ref="X431:X494" si="430">AVERAGE(T411:T431)</f>
        <v>35.571428571428569</v>
      </c>
    </row>
    <row r="432" spans="1:24" x14ac:dyDescent="0.45">
      <c r="A432">
        <v>2022</v>
      </c>
      <c r="B432">
        <v>2</v>
      </c>
      <c r="C432">
        <v>11</v>
      </c>
      <c r="D432">
        <v>66</v>
      </c>
      <c r="E432">
        <v>27</v>
      </c>
      <c r="F432">
        <v>0</v>
      </c>
      <c r="G432">
        <v>0</v>
      </c>
      <c r="H432">
        <v>0</v>
      </c>
      <c r="S432">
        <f t="shared" si="387"/>
        <v>42</v>
      </c>
      <c r="T432">
        <f t="shared" si="407"/>
        <v>46.5</v>
      </c>
      <c r="U432" s="31">
        <f t="shared" si="387"/>
        <v>42</v>
      </c>
      <c r="V432">
        <f t="shared" si="421"/>
        <v>38.071428571428569</v>
      </c>
      <c r="W432" s="31">
        <f t="shared" ref="W432" si="431">W431+1</f>
        <v>42</v>
      </c>
      <c r="X432">
        <f t="shared" si="430"/>
        <v>36.5</v>
      </c>
    </row>
    <row r="433" spans="1:24" x14ac:dyDescent="0.45">
      <c r="A433">
        <v>2022</v>
      </c>
      <c r="B433">
        <v>2</v>
      </c>
      <c r="C433">
        <v>12</v>
      </c>
      <c r="D433">
        <v>56</v>
      </c>
      <c r="E433">
        <v>36</v>
      </c>
      <c r="F433">
        <v>0</v>
      </c>
      <c r="G433">
        <v>0</v>
      </c>
      <c r="H433">
        <v>0</v>
      </c>
      <c r="S433">
        <f t="shared" si="387"/>
        <v>43</v>
      </c>
      <c r="T433">
        <f t="shared" si="407"/>
        <v>46</v>
      </c>
      <c r="U433" s="31">
        <f t="shared" si="387"/>
        <v>43</v>
      </c>
      <c r="V433">
        <f t="shared" si="421"/>
        <v>39.678571428571431</v>
      </c>
      <c r="W433" s="31">
        <f t="shared" ref="W433" si="432">W432+1</f>
        <v>43</v>
      </c>
      <c r="X433">
        <f t="shared" si="430"/>
        <v>37.214285714285715</v>
      </c>
    </row>
    <row r="434" spans="1:24" x14ac:dyDescent="0.45">
      <c r="A434">
        <v>2022</v>
      </c>
      <c r="B434">
        <v>2</v>
      </c>
      <c r="C434">
        <v>13</v>
      </c>
      <c r="D434">
        <v>44</v>
      </c>
      <c r="E434">
        <v>32</v>
      </c>
      <c r="F434">
        <v>0.04</v>
      </c>
      <c r="G434">
        <v>0.3</v>
      </c>
      <c r="H434">
        <v>0</v>
      </c>
      <c r="S434">
        <f t="shared" si="387"/>
        <v>44</v>
      </c>
      <c r="T434">
        <f t="shared" si="407"/>
        <v>38</v>
      </c>
      <c r="U434" s="31">
        <f t="shared" si="387"/>
        <v>44</v>
      </c>
      <c r="V434">
        <f t="shared" si="421"/>
        <v>40.285714285714285</v>
      </c>
      <c r="W434" s="31">
        <f t="shared" ref="W434" si="433">W433+1</f>
        <v>44</v>
      </c>
      <c r="X434">
        <f t="shared" si="430"/>
        <v>37.571428571428569</v>
      </c>
    </row>
    <row r="435" spans="1:24" x14ac:dyDescent="0.45">
      <c r="A435">
        <v>2022</v>
      </c>
      <c r="B435">
        <v>2</v>
      </c>
      <c r="C435">
        <v>14</v>
      </c>
      <c r="D435">
        <v>44</v>
      </c>
      <c r="E435">
        <v>21</v>
      </c>
      <c r="F435">
        <v>0</v>
      </c>
      <c r="G435">
        <v>0</v>
      </c>
      <c r="H435">
        <v>0</v>
      </c>
      <c r="S435">
        <f t="shared" si="387"/>
        <v>45</v>
      </c>
      <c r="T435">
        <f t="shared" si="407"/>
        <v>32.5</v>
      </c>
      <c r="U435" s="31">
        <f t="shared" si="387"/>
        <v>45</v>
      </c>
      <c r="V435">
        <f t="shared" si="421"/>
        <v>40.071428571428569</v>
      </c>
      <c r="W435" s="31">
        <f t="shared" ref="W435" si="434">W434+1</f>
        <v>45</v>
      </c>
      <c r="X435">
        <f t="shared" si="430"/>
        <v>37.452380952380949</v>
      </c>
    </row>
    <row r="436" spans="1:24" x14ac:dyDescent="0.45">
      <c r="A436">
        <v>2022</v>
      </c>
      <c r="B436">
        <v>2</v>
      </c>
      <c r="C436">
        <v>15</v>
      </c>
      <c r="D436">
        <v>58</v>
      </c>
      <c r="E436">
        <v>17</v>
      </c>
      <c r="F436">
        <v>0</v>
      </c>
      <c r="G436">
        <v>0</v>
      </c>
      <c r="H436">
        <v>0</v>
      </c>
      <c r="S436">
        <f t="shared" si="387"/>
        <v>46</v>
      </c>
      <c r="T436">
        <f t="shared" si="407"/>
        <v>37.5</v>
      </c>
      <c r="U436" s="31">
        <f t="shared" si="387"/>
        <v>46</v>
      </c>
      <c r="V436">
        <f t="shared" si="421"/>
        <v>39.857142857142854</v>
      </c>
      <c r="W436" s="31">
        <f t="shared" ref="W436" si="435">W435+1</f>
        <v>46</v>
      </c>
      <c r="X436">
        <f t="shared" si="430"/>
        <v>37.285714285714285</v>
      </c>
    </row>
    <row r="437" spans="1:24" x14ac:dyDescent="0.45">
      <c r="A437">
        <v>2022</v>
      </c>
      <c r="B437">
        <v>2</v>
      </c>
      <c r="C437">
        <v>16</v>
      </c>
      <c r="D437">
        <v>65</v>
      </c>
      <c r="E437">
        <v>29</v>
      </c>
      <c r="F437">
        <v>0</v>
      </c>
      <c r="G437">
        <v>0</v>
      </c>
      <c r="H437">
        <v>0</v>
      </c>
      <c r="S437">
        <f t="shared" si="387"/>
        <v>47</v>
      </c>
      <c r="T437">
        <f t="shared" si="407"/>
        <v>47</v>
      </c>
      <c r="U437" s="31">
        <f t="shared" si="387"/>
        <v>47</v>
      </c>
      <c r="V437">
        <f t="shared" si="421"/>
        <v>40.178571428571431</v>
      </c>
      <c r="W437" s="31">
        <f t="shared" ref="W437" si="436">W436+1</f>
        <v>47</v>
      </c>
      <c r="X437">
        <f t="shared" si="430"/>
        <v>38.142857142857146</v>
      </c>
    </row>
    <row r="438" spans="1:24" x14ac:dyDescent="0.45">
      <c r="A438">
        <v>2022</v>
      </c>
      <c r="B438">
        <v>2</v>
      </c>
      <c r="C438">
        <v>17</v>
      </c>
      <c r="D438">
        <v>72</v>
      </c>
      <c r="E438">
        <v>45</v>
      </c>
      <c r="F438">
        <v>0.82</v>
      </c>
      <c r="G438">
        <v>0</v>
      </c>
      <c r="H438">
        <v>0</v>
      </c>
      <c r="S438">
        <f t="shared" si="387"/>
        <v>48</v>
      </c>
      <c r="T438">
        <f t="shared" si="407"/>
        <v>58.5</v>
      </c>
      <c r="U438" s="31">
        <f t="shared" si="387"/>
        <v>48</v>
      </c>
      <c r="V438">
        <f t="shared" si="421"/>
        <v>40.571428571428569</v>
      </c>
      <c r="W438" s="31">
        <f t="shared" ref="W438" si="437">W437+1</f>
        <v>48</v>
      </c>
      <c r="X438">
        <f t="shared" si="430"/>
        <v>39.38095238095238</v>
      </c>
    </row>
    <row r="439" spans="1:24" x14ac:dyDescent="0.45">
      <c r="A439">
        <v>2022</v>
      </c>
      <c r="B439">
        <v>2</v>
      </c>
      <c r="C439">
        <v>18</v>
      </c>
      <c r="D439">
        <v>60</v>
      </c>
      <c r="E439">
        <v>28</v>
      </c>
      <c r="F439" t="s">
        <v>116</v>
      </c>
      <c r="G439" t="s">
        <v>117</v>
      </c>
      <c r="H439">
        <v>0</v>
      </c>
      <c r="S439">
        <f t="shared" si="387"/>
        <v>49</v>
      </c>
      <c r="T439">
        <f t="shared" si="407"/>
        <v>44</v>
      </c>
      <c r="U439" s="31">
        <f t="shared" si="387"/>
        <v>49</v>
      </c>
      <c r="V439">
        <f t="shared" si="421"/>
        <v>40.321428571428569</v>
      </c>
      <c r="W439" s="31">
        <f t="shared" ref="W439" si="438">W438+1</f>
        <v>49</v>
      </c>
      <c r="X439">
        <f t="shared" si="430"/>
        <v>39.833333333333336</v>
      </c>
    </row>
    <row r="440" spans="1:24" x14ac:dyDescent="0.45">
      <c r="A440">
        <v>2022</v>
      </c>
      <c r="B440">
        <v>2</v>
      </c>
      <c r="C440">
        <v>19</v>
      </c>
      <c r="D440">
        <v>48</v>
      </c>
      <c r="E440">
        <v>20</v>
      </c>
      <c r="F440">
        <v>0</v>
      </c>
      <c r="G440">
        <v>0</v>
      </c>
      <c r="H440">
        <v>0</v>
      </c>
      <c r="S440">
        <f t="shared" si="387"/>
        <v>50</v>
      </c>
      <c r="T440">
        <f t="shared" si="407"/>
        <v>34</v>
      </c>
      <c r="U440" s="31">
        <f t="shared" si="387"/>
        <v>50</v>
      </c>
      <c r="V440">
        <f t="shared" si="421"/>
        <v>40.642857142857146</v>
      </c>
      <c r="W440" s="31">
        <f t="shared" ref="W440" si="439">W439+1</f>
        <v>50</v>
      </c>
      <c r="X440">
        <f t="shared" si="430"/>
        <v>40.333333333333336</v>
      </c>
    </row>
    <row r="441" spans="1:24" x14ac:dyDescent="0.45">
      <c r="A441">
        <v>2022</v>
      </c>
      <c r="B441">
        <v>2</v>
      </c>
      <c r="C441">
        <v>20</v>
      </c>
      <c r="D441">
        <v>57</v>
      </c>
      <c r="E441">
        <v>18</v>
      </c>
      <c r="F441">
        <v>0</v>
      </c>
      <c r="G441">
        <v>0</v>
      </c>
      <c r="H441">
        <v>0</v>
      </c>
      <c r="S441">
        <f t="shared" si="387"/>
        <v>51</v>
      </c>
      <c r="T441">
        <f t="shared" si="407"/>
        <v>37.5</v>
      </c>
      <c r="U441" s="31">
        <f t="shared" si="387"/>
        <v>51</v>
      </c>
      <c r="V441">
        <f t="shared" si="421"/>
        <v>40.857142857142854</v>
      </c>
      <c r="W441" s="31">
        <f t="shared" ref="W441" si="440">W440+1</f>
        <v>51</v>
      </c>
      <c r="X441">
        <f t="shared" si="430"/>
        <v>40.714285714285715</v>
      </c>
    </row>
    <row r="442" spans="1:24" x14ac:dyDescent="0.45">
      <c r="A442">
        <v>2022</v>
      </c>
      <c r="B442">
        <v>2</v>
      </c>
      <c r="C442">
        <v>21</v>
      </c>
      <c r="D442">
        <v>67</v>
      </c>
      <c r="E442">
        <v>26</v>
      </c>
      <c r="F442">
        <v>0</v>
      </c>
      <c r="G442">
        <v>0</v>
      </c>
      <c r="H442">
        <v>0</v>
      </c>
      <c r="S442">
        <f t="shared" si="387"/>
        <v>52</v>
      </c>
      <c r="T442">
        <f t="shared" si="407"/>
        <v>46.5</v>
      </c>
      <c r="U442" s="31">
        <f t="shared" si="387"/>
        <v>52</v>
      </c>
      <c r="V442">
        <f t="shared" si="421"/>
        <v>41.714285714285715</v>
      </c>
      <c r="W442" s="31">
        <f t="shared" ref="W442" si="441">W441+1</f>
        <v>52</v>
      </c>
      <c r="X442">
        <f t="shared" si="430"/>
        <v>41.238095238095241</v>
      </c>
    </row>
    <row r="443" spans="1:24" x14ac:dyDescent="0.45">
      <c r="A443">
        <v>2022</v>
      </c>
      <c r="B443">
        <v>2</v>
      </c>
      <c r="C443">
        <v>22</v>
      </c>
      <c r="D443">
        <v>69</v>
      </c>
      <c r="E443">
        <v>49</v>
      </c>
      <c r="F443">
        <v>0.85</v>
      </c>
      <c r="G443">
        <v>0</v>
      </c>
      <c r="H443">
        <v>0</v>
      </c>
      <c r="S443">
        <f t="shared" si="387"/>
        <v>53</v>
      </c>
      <c r="T443">
        <f t="shared" si="407"/>
        <v>59</v>
      </c>
      <c r="U443" s="31">
        <f t="shared" si="387"/>
        <v>53</v>
      </c>
      <c r="V443">
        <f t="shared" si="421"/>
        <v>43.464285714285715</v>
      </c>
      <c r="W443" s="31">
        <f t="shared" ref="W443" si="442">W442+1</f>
        <v>53</v>
      </c>
      <c r="X443">
        <f t="shared" si="430"/>
        <v>42.11904761904762</v>
      </c>
    </row>
    <row r="444" spans="1:24" x14ac:dyDescent="0.45">
      <c r="A444">
        <v>2022</v>
      </c>
      <c r="B444">
        <v>2</v>
      </c>
      <c r="C444">
        <v>23</v>
      </c>
      <c r="D444">
        <v>70</v>
      </c>
      <c r="E444">
        <v>47</v>
      </c>
      <c r="F444">
        <v>0.75</v>
      </c>
      <c r="G444">
        <v>0</v>
      </c>
      <c r="H444">
        <v>0</v>
      </c>
      <c r="S444">
        <f t="shared" si="387"/>
        <v>54</v>
      </c>
      <c r="T444">
        <f t="shared" si="407"/>
        <v>58.5</v>
      </c>
      <c r="U444" s="31">
        <f t="shared" si="387"/>
        <v>54</v>
      </c>
      <c r="V444">
        <f t="shared" si="421"/>
        <v>44.857142857142854</v>
      </c>
      <c r="W444" s="31">
        <f t="shared" ref="W444" si="443">W443+1</f>
        <v>54</v>
      </c>
      <c r="X444">
        <f t="shared" si="430"/>
        <v>42.88095238095238</v>
      </c>
    </row>
    <row r="445" spans="1:24" x14ac:dyDescent="0.45">
      <c r="A445">
        <v>2022</v>
      </c>
      <c r="B445">
        <v>2</v>
      </c>
      <c r="C445">
        <v>24</v>
      </c>
      <c r="D445">
        <v>61</v>
      </c>
      <c r="E445">
        <v>47</v>
      </c>
      <c r="F445">
        <v>1.53</v>
      </c>
      <c r="G445">
        <v>0</v>
      </c>
      <c r="H445">
        <v>0</v>
      </c>
      <c r="S445">
        <f t="shared" si="387"/>
        <v>55</v>
      </c>
      <c r="T445">
        <f t="shared" si="407"/>
        <v>54</v>
      </c>
      <c r="U445" s="31">
        <f t="shared" si="387"/>
        <v>55</v>
      </c>
      <c r="V445">
        <f t="shared" si="421"/>
        <v>45.678571428571431</v>
      </c>
      <c r="W445" s="31">
        <f t="shared" ref="W445" si="444">W444+1</f>
        <v>55</v>
      </c>
      <c r="X445">
        <f t="shared" si="430"/>
        <v>42.928571428571431</v>
      </c>
    </row>
    <row r="446" spans="1:24" x14ac:dyDescent="0.45">
      <c r="A446">
        <v>2022</v>
      </c>
      <c r="B446">
        <v>2</v>
      </c>
      <c r="C446">
        <v>25</v>
      </c>
      <c r="D446">
        <v>62</v>
      </c>
      <c r="E446">
        <v>38</v>
      </c>
      <c r="F446">
        <v>0.56999999999999995</v>
      </c>
      <c r="G446">
        <v>0</v>
      </c>
      <c r="H446">
        <v>0</v>
      </c>
      <c r="S446">
        <f t="shared" si="387"/>
        <v>56</v>
      </c>
      <c r="T446">
        <f t="shared" si="407"/>
        <v>50</v>
      </c>
      <c r="U446" s="31">
        <f t="shared" si="387"/>
        <v>56</v>
      </c>
      <c r="V446">
        <f t="shared" si="421"/>
        <v>45.928571428571431</v>
      </c>
      <c r="W446" s="31">
        <f t="shared" ref="W446" si="445">W445+1</f>
        <v>56</v>
      </c>
      <c r="X446">
        <f t="shared" si="430"/>
        <v>43.047619047619051</v>
      </c>
    </row>
    <row r="447" spans="1:24" x14ac:dyDescent="0.45">
      <c r="A447">
        <v>2022</v>
      </c>
      <c r="B447">
        <v>2</v>
      </c>
      <c r="C447">
        <v>26</v>
      </c>
      <c r="D447">
        <v>45</v>
      </c>
      <c r="E447">
        <v>35</v>
      </c>
      <c r="F447">
        <v>0.02</v>
      </c>
      <c r="G447">
        <v>0</v>
      </c>
      <c r="H447">
        <v>0</v>
      </c>
      <c r="S447">
        <f t="shared" si="387"/>
        <v>57</v>
      </c>
      <c r="T447">
        <f t="shared" si="407"/>
        <v>40</v>
      </c>
      <c r="U447" s="31">
        <f t="shared" si="387"/>
        <v>57</v>
      </c>
      <c r="V447">
        <f t="shared" si="421"/>
        <v>45.5</v>
      </c>
      <c r="W447" s="31">
        <f t="shared" ref="W447" si="446">W446+1</f>
        <v>57</v>
      </c>
      <c r="X447">
        <f t="shared" si="430"/>
        <v>43.547619047619051</v>
      </c>
    </row>
    <row r="448" spans="1:24" x14ac:dyDescent="0.45">
      <c r="A448">
        <v>2022</v>
      </c>
      <c r="B448">
        <v>2</v>
      </c>
      <c r="C448">
        <v>27</v>
      </c>
      <c r="D448">
        <v>47</v>
      </c>
      <c r="E448">
        <v>29</v>
      </c>
      <c r="F448">
        <v>0.12</v>
      </c>
      <c r="G448" t="s">
        <v>119</v>
      </c>
      <c r="H448">
        <v>0</v>
      </c>
      <c r="S448">
        <f t="shared" si="387"/>
        <v>58</v>
      </c>
      <c r="T448">
        <f t="shared" si="407"/>
        <v>38</v>
      </c>
      <c r="U448" s="31">
        <f t="shared" si="387"/>
        <v>58</v>
      </c>
      <c r="V448">
        <f t="shared" si="421"/>
        <v>45.5</v>
      </c>
      <c r="W448" s="31">
        <f t="shared" ref="W448" si="447">W447+1</f>
        <v>58</v>
      </c>
      <c r="X448">
        <f t="shared" si="430"/>
        <v>43.714285714285715</v>
      </c>
    </row>
    <row r="449" spans="1:24" x14ac:dyDescent="0.45">
      <c r="A449">
        <v>2022</v>
      </c>
      <c r="B449">
        <v>2</v>
      </c>
      <c r="C449">
        <v>28</v>
      </c>
      <c r="D449">
        <v>57</v>
      </c>
      <c r="E449">
        <v>25</v>
      </c>
      <c r="F449">
        <v>0</v>
      </c>
      <c r="G449">
        <v>0</v>
      </c>
      <c r="H449">
        <v>0</v>
      </c>
      <c r="S449">
        <f t="shared" si="387"/>
        <v>59</v>
      </c>
      <c r="T449">
        <f t="shared" si="407"/>
        <v>41</v>
      </c>
      <c r="U449" s="31">
        <f t="shared" si="387"/>
        <v>59</v>
      </c>
      <c r="V449">
        <f t="shared" si="421"/>
        <v>46.107142857142854</v>
      </c>
      <c r="W449" s="31">
        <f t="shared" ref="W449" si="448">W448+1</f>
        <v>59</v>
      </c>
      <c r="X449">
        <f t="shared" si="430"/>
        <v>44.023809523809526</v>
      </c>
    </row>
    <row r="450" spans="1:24" x14ac:dyDescent="0.45">
      <c r="A450">
        <v>2022</v>
      </c>
      <c r="B450">
        <v>3</v>
      </c>
      <c r="C450">
        <v>1</v>
      </c>
      <c r="D450">
        <v>62</v>
      </c>
      <c r="E450">
        <v>26</v>
      </c>
      <c r="F450">
        <v>0</v>
      </c>
      <c r="G450">
        <v>0</v>
      </c>
      <c r="H450">
        <v>0</v>
      </c>
      <c r="S450">
        <f t="shared" si="387"/>
        <v>60</v>
      </c>
      <c r="T450">
        <f t="shared" si="407"/>
        <v>44</v>
      </c>
      <c r="U450" s="31">
        <f t="shared" si="387"/>
        <v>60</v>
      </c>
      <c r="V450">
        <f t="shared" si="421"/>
        <v>46.571428571428569</v>
      </c>
      <c r="W450" s="31">
        <f t="shared" ref="W450" si="449">W449+1</f>
        <v>60</v>
      </c>
      <c r="X450">
        <f t="shared" si="430"/>
        <v>44.476190476190474</v>
      </c>
    </row>
    <row r="451" spans="1:24" x14ac:dyDescent="0.45">
      <c r="A451">
        <v>2022</v>
      </c>
      <c r="B451">
        <v>3</v>
      </c>
      <c r="C451">
        <v>2</v>
      </c>
      <c r="D451">
        <v>69</v>
      </c>
      <c r="E451">
        <v>30</v>
      </c>
      <c r="F451">
        <v>0</v>
      </c>
      <c r="G451">
        <v>0</v>
      </c>
      <c r="H451">
        <v>0</v>
      </c>
      <c r="S451">
        <f t="shared" si="387"/>
        <v>61</v>
      </c>
      <c r="T451">
        <f t="shared" si="407"/>
        <v>49.5</v>
      </c>
      <c r="U451" s="31">
        <f t="shared" si="387"/>
        <v>61</v>
      </c>
      <c r="V451">
        <f t="shared" si="421"/>
        <v>46.75</v>
      </c>
      <c r="W451" s="31">
        <f t="shared" ref="W451" si="450">W450+1</f>
        <v>61</v>
      </c>
      <c r="X451">
        <f t="shared" si="430"/>
        <v>44.976190476190474</v>
      </c>
    </row>
    <row r="452" spans="1:24" x14ac:dyDescent="0.45">
      <c r="A452">
        <v>2022</v>
      </c>
      <c r="B452">
        <v>3</v>
      </c>
      <c r="C452">
        <v>3</v>
      </c>
      <c r="D452">
        <v>74</v>
      </c>
      <c r="E452">
        <v>38</v>
      </c>
      <c r="F452">
        <v>0</v>
      </c>
      <c r="G452">
        <v>0</v>
      </c>
      <c r="H452">
        <v>0</v>
      </c>
      <c r="S452">
        <f t="shared" si="387"/>
        <v>62</v>
      </c>
      <c r="T452">
        <f t="shared" si="407"/>
        <v>56</v>
      </c>
      <c r="U452" s="31">
        <f t="shared" si="387"/>
        <v>62</v>
      </c>
      <c r="V452">
        <f t="shared" si="421"/>
        <v>46.571428571428569</v>
      </c>
      <c r="W452" s="31">
        <f t="shared" ref="W452" si="451">W451+1</f>
        <v>62</v>
      </c>
      <c r="X452">
        <f t="shared" si="430"/>
        <v>45.61904761904762</v>
      </c>
    </row>
    <row r="453" spans="1:24" x14ac:dyDescent="0.45">
      <c r="A453">
        <v>2022</v>
      </c>
      <c r="B453">
        <v>3</v>
      </c>
      <c r="C453">
        <v>4</v>
      </c>
      <c r="D453">
        <v>73</v>
      </c>
      <c r="E453">
        <v>37</v>
      </c>
      <c r="F453">
        <v>0</v>
      </c>
      <c r="G453">
        <v>0</v>
      </c>
      <c r="H453">
        <v>0</v>
      </c>
      <c r="S453">
        <f t="shared" si="387"/>
        <v>63</v>
      </c>
      <c r="T453">
        <f t="shared" si="407"/>
        <v>55</v>
      </c>
      <c r="U453" s="31">
        <f t="shared" si="387"/>
        <v>63</v>
      </c>
      <c r="V453">
        <f t="shared" si="421"/>
        <v>47.357142857142854</v>
      </c>
      <c r="W453" s="31">
        <f t="shared" ref="W453" si="452">W452+1</f>
        <v>63</v>
      </c>
      <c r="X453">
        <f t="shared" si="430"/>
        <v>46.023809523809526</v>
      </c>
    </row>
    <row r="454" spans="1:24" x14ac:dyDescent="0.45">
      <c r="A454">
        <v>2022</v>
      </c>
      <c r="B454">
        <v>3</v>
      </c>
      <c r="C454">
        <v>5</v>
      </c>
      <c r="D454">
        <v>77</v>
      </c>
      <c r="E454">
        <v>43</v>
      </c>
      <c r="F454">
        <v>0</v>
      </c>
      <c r="G454">
        <v>0</v>
      </c>
      <c r="H454">
        <v>0</v>
      </c>
      <c r="S454">
        <f t="shared" si="387"/>
        <v>64</v>
      </c>
      <c r="T454">
        <f t="shared" si="407"/>
        <v>60</v>
      </c>
      <c r="U454" s="31">
        <f t="shared" si="387"/>
        <v>64</v>
      </c>
      <c r="V454">
        <f t="shared" si="421"/>
        <v>49.214285714285715</v>
      </c>
      <c r="W454" s="31">
        <f t="shared" ref="W454" si="453">W453+1</f>
        <v>64</v>
      </c>
      <c r="X454">
        <f t="shared" si="430"/>
        <v>46.69047619047619</v>
      </c>
    </row>
    <row r="455" spans="1:24" x14ac:dyDescent="0.45">
      <c r="A455">
        <v>2022</v>
      </c>
      <c r="B455">
        <v>3</v>
      </c>
      <c r="C455">
        <v>6</v>
      </c>
      <c r="D455">
        <v>79</v>
      </c>
      <c r="E455">
        <v>49</v>
      </c>
      <c r="F455">
        <v>0</v>
      </c>
      <c r="G455">
        <v>0</v>
      </c>
      <c r="H455">
        <v>0</v>
      </c>
      <c r="S455">
        <f t="shared" si="387"/>
        <v>65</v>
      </c>
      <c r="T455">
        <f t="shared" si="407"/>
        <v>64</v>
      </c>
      <c r="U455" s="31">
        <f t="shared" si="387"/>
        <v>65</v>
      </c>
      <c r="V455">
        <f t="shared" si="421"/>
        <v>51.107142857142854</v>
      </c>
      <c r="W455" s="31">
        <f t="shared" ref="W455" si="454">W454+1</f>
        <v>65</v>
      </c>
      <c r="X455">
        <f t="shared" si="430"/>
        <v>47.928571428571431</v>
      </c>
    </row>
    <row r="456" spans="1:24" x14ac:dyDescent="0.45">
      <c r="A456">
        <v>2022</v>
      </c>
      <c r="B456">
        <v>3</v>
      </c>
      <c r="C456">
        <v>7</v>
      </c>
      <c r="D456">
        <v>78</v>
      </c>
      <c r="E456">
        <v>45</v>
      </c>
      <c r="F456">
        <v>0.44</v>
      </c>
      <c r="G456">
        <v>0</v>
      </c>
      <c r="H456">
        <v>0</v>
      </c>
      <c r="S456">
        <f t="shared" ref="S456:U519" si="455">S455+1</f>
        <v>66</v>
      </c>
      <c r="T456">
        <f t="shared" si="407"/>
        <v>61.5</v>
      </c>
      <c r="U456" s="31">
        <f t="shared" si="455"/>
        <v>66</v>
      </c>
      <c r="V456">
        <f t="shared" si="421"/>
        <v>52.178571428571431</v>
      </c>
      <c r="W456" s="31">
        <f t="shared" ref="W456" si="456">W455+1</f>
        <v>66</v>
      </c>
      <c r="X456">
        <f t="shared" si="430"/>
        <v>49.30952380952381</v>
      </c>
    </row>
    <row r="457" spans="1:24" x14ac:dyDescent="0.45">
      <c r="A457">
        <v>2022</v>
      </c>
      <c r="B457">
        <v>3</v>
      </c>
      <c r="C457">
        <v>8</v>
      </c>
      <c r="D457">
        <v>58</v>
      </c>
      <c r="E457">
        <v>40</v>
      </c>
      <c r="F457">
        <v>0.36</v>
      </c>
      <c r="G457">
        <v>0</v>
      </c>
      <c r="H457">
        <v>0</v>
      </c>
      <c r="S457">
        <f t="shared" si="455"/>
        <v>67</v>
      </c>
      <c r="T457">
        <f t="shared" si="407"/>
        <v>49</v>
      </c>
      <c r="U457" s="31">
        <f t="shared" si="455"/>
        <v>67</v>
      </c>
      <c r="V457">
        <f t="shared" si="421"/>
        <v>51.464285714285715</v>
      </c>
      <c r="W457" s="31">
        <f t="shared" ref="W457" si="457">W456+1</f>
        <v>67</v>
      </c>
      <c r="X457">
        <f t="shared" si="430"/>
        <v>49.857142857142854</v>
      </c>
    </row>
    <row r="458" spans="1:24" x14ac:dyDescent="0.45">
      <c r="A458">
        <v>2022</v>
      </c>
      <c r="B458">
        <v>3</v>
      </c>
      <c r="C458">
        <v>9</v>
      </c>
      <c r="D458">
        <v>53</v>
      </c>
      <c r="E458">
        <v>42</v>
      </c>
      <c r="F458">
        <v>0.65</v>
      </c>
      <c r="G458">
        <v>0</v>
      </c>
      <c r="H458">
        <v>0</v>
      </c>
      <c r="S458">
        <f t="shared" si="455"/>
        <v>68</v>
      </c>
      <c r="T458">
        <f t="shared" si="407"/>
        <v>47.5</v>
      </c>
      <c r="U458" s="31">
        <f t="shared" si="455"/>
        <v>68</v>
      </c>
      <c r="V458">
        <f t="shared" si="421"/>
        <v>50.678571428571431</v>
      </c>
      <c r="W458" s="31">
        <f t="shared" ref="W458" si="458">W457+1</f>
        <v>68</v>
      </c>
      <c r="X458">
        <f t="shared" si="430"/>
        <v>49.88095238095238</v>
      </c>
    </row>
    <row r="459" spans="1:24" x14ac:dyDescent="0.45">
      <c r="A459">
        <v>2022</v>
      </c>
      <c r="B459">
        <v>3</v>
      </c>
      <c r="C459">
        <v>10</v>
      </c>
      <c r="D459">
        <v>60</v>
      </c>
      <c r="E459">
        <v>41</v>
      </c>
      <c r="F459">
        <v>0</v>
      </c>
      <c r="G459">
        <v>0</v>
      </c>
      <c r="H459">
        <v>0</v>
      </c>
      <c r="S459">
        <f t="shared" si="455"/>
        <v>69</v>
      </c>
      <c r="T459">
        <f t="shared" si="407"/>
        <v>50.5</v>
      </c>
      <c r="U459" s="31">
        <f t="shared" si="455"/>
        <v>69</v>
      </c>
      <c r="V459">
        <f t="shared" si="421"/>
        <v>50.428571428571431</v>
      </c>
      <c r="W459" s="31">
        <f t="shared" ref="W459" si="459">W458+1</f>
        <v>69</v>
      </c>
      <c r="X459">
        <f t="shared" si="430"/>
        <v>49.5</v>
      </c>
    </row>
    <row r="460" spans="1:24" x14ac:dyDescent="0.45">
      <c r="A460">
        <v>2022</v>
      </c>
      <c r="B460">
        <v>3</v>
      </c>
      <c r="C460">
        <v>11</v>
      </c>
      <c r="D460">
        <v>67</v>
      </c>
      <c r="E460">
        <v>33</v>
      </c>
      <c r="F460">
        <v>0</v>
      </c>
      <c r="G460">
        <v>0</v>
      </c>
      <c r="H460">
        <v>0</v>
      </c>
      <c r="S460">
        <f t="shared" si="455"/>
        <v>70</v>
      </c>
      <c r="T460">
        <f t="shared" si="407"/>
        <v>50</v>
      </c>
      <c r="U460" s="31">
        <f t="shared" si="455"/>
        <v>70</v>
      </c>
      <c r="V460">
        <f t="shared" si="421"/>
        <v>50.428571428571431</v>
      </c>
      <c r="W460" s="31">
        <f t="shared" ref="W460" si="460">W459+1</f>
        <v>70</v>
      </c>
      <c r="X460">
        <f t="shared" si="430"/>
        <v>49.785714285714285</v>
      </c>
    </row>
    <row r="461" spans="1:24" x14ac:dyDescent="0.45">
      <c r="A461">
        <v>2022</v>
      </c>
      <c r="B461">
        <v>3</v>
      </c>
      <c r="C461">
        <v>12</v>
      </c>
      <c r="D461">
        <v>54</v>
      </c>
      <c r="E461">
        <v>18</v>
      </c>
      <c r="F461">
        <v>0.4</v>
      </c>
      <c r="G461">
        <v>4</v>
      </c>
      <c r="H461">
        <v>2</v>
      </c>
      <c r="S461">
        <f t="shared" si="455"/>
        <v>71</v>
      </c>
      <c r="T461">
        <f t="shared" si="407"/>
        <v>36</v>
      </c>
      <c r="U461" s="31">
        <f t="shared" si="455"/>
        <v>71</v>
      </c>
      <c r="V461">
        <f t="shared" si="421"/>
        <v>50.142857142857146</v>
      </c>
      <c r="W461" s="31">
        <f t="shared" ref="W461" si="461">W460+1</f>
        <v>71</v>
      </c>
      <c r="X461">
        <f t="shared" si="430"/>
        <v>49.88095238095238</v>
      </c>
    </row>
    <row r="462" spans="1:24" x14ac:dyDescent="0.45">
      <c r="A462">
        <v>2022</v>
      </c>
      <c r="B462">
        <v>3</v>
      </c>
      <c r="C462">
        <v>13</v>
      </c>
      <c r="D462">
        <v>47</v>
      </c>
      <c r="E462">
        <v>14</v>
      </c>
      <c r="F462">
        <v>0</v>
      </c>
      <c r="G462">
        <v>0</v>
      </c>
      <c r="H462" t="s">
        <v>120</v>
      </c>
      <c r="S462">
        <f t="shared" si="455"/>
        <v>72</v>
      </c>
      <c r="T462">
        <f t="shared" si="407"/>
        <v>30.5</v>
      </c>
      <c r="U462" s="31">
        <f t="shared" si="455"/>
        <v>72</v>
      </c>
      <c r="V462">
        <f t="shared" si="421"/>
        <v>49.607142857142854</v>
      </c>
      <c r="W462" s="31">
        <f t="shared" ref="W462" si="462">W461+1</f>
        <v>72</v>
      </c>
      <c r="X462">
        <f t="shared" si="430"/>
        <v>49.547619047619051</v>
      </c>
    </row>
    <row r="463" spans="1:24" x14ac:dyDescent="0.45">
      <c r="A463">
        <v>2022</v>
      </c>
      <c r="B463">
        <v>3</v>
      </c>
      <c r="C463">
        <v>14</v>
      </c>
      <c r="D463">
        <v>66</v>
      </c>
      <c r="E463">
        <v>25</v>
      </c>
      <c r="F463">
        <v>0</v>
      </c>
      <c r="G463">
        <v>0</v>
      </c>
      <c r="H463">
        <v>0</v>
      </c>
      <c r="S463">
        <f t="shared" si="455"/>
        <v>73</v>
      </c>
      <c r="T463">
        <f t="shared" si="407"/>
        <v>45.5</v>
      </c>
      <c r="U463" s="31">
        <f t="shared" si="455"/>
        <v>73</v>
      </c>
      <c r="V463">
        <f t="shared" si="421"/>
        <v>49.928571428571431</v>
      </c>
      <c r="W463" s="31">
        <f t="shared" ref="W463" si="463">W462+1</f>
        <v>73</v>
      </c>
      <c r="X463">
        <f t="shared" si="430"/>
        <v>49.5</v>
      </c>
    </row>
    <row r="464" spans="1:24" x14ac:dyDescent="0.45">
      <c r="A464">
        <v>2022</v>
      </c>
      <c r="B464">
        <v>3</v>
      </c>
      <c r="C464">
        <v>15</v>
      </c>
      <c r="D464">
        <v>66</v>
      </c>
      <c r="E464">
        <v>33</v>
      </c>
      <c r="F464">
        <v>0</v>
      </c>
      <c r="G464">
        <v>0</v>
      </c>
      <c r="H464">
        <v>0</v>
      </c>
      <c r="S464">
        <f t="shared" si="455"/>
        <v>74</v>
      </c>
      <c r="T464">
        <f t="shared" si="407"/>
        <v>49.5</v>
      </c>
      <c r="U464" s="31">
        <f t="shared" si="455"/>
        <v>74</v>
      </c>
      <c r="V464">
        <f t="shared" si="421"/>
        <v>50.321428571428569</v>
      </c>
      <c r="W464" s="31">
        <f t="shared" ref="W464" si="464">W463+1</f>
        <v>74</v>
      </c>
      <c r="X464">
        <f t="shared" si="430"/>
        <v>49.047619047619051</v>
      </c>
    </row>
    <row r="465" spans="1:24" x14ac:dyDescent="0.45">
      <c r="A465">
        <v>2022</v>
      </c>
      <c r="B465">
        <v>3</v>
      </c>
      <c r="C465">
        <v>16</v>
      </c>
      <c r="D465">
        <v>62</v>
      </c>
      <c r="E465">
        <v>41</v>
      </c>
      <c r="F465">
        <v>0.21</v>
      </c>
      <c r="G465">
        <v>0</v>
      </c>
      <c r="H465">
        <v>0</v>
      </c>
      <c r="S465">
        <f t="shared" si="455"/>
        <v>75</v>
      </c>
      <c r="T465">
        <f t="shared" si="407"/>
        <v>51.5</v>
      </c>
      <c r="U465" s="31">
        <f t="shared" si="455"/>
        <v>75</v>
      </c>
      <c r="V465">
        <f t="shared" si="421"/>
        <v>50.464285714285715</v>
      </c>
      <c r="W465" s="31">
        <f t="shared" ref="W465" si="465">W464+1</f>
        <v>75</v>
      </c>
      <c r="X465">
        <f t="shared" si="430"/>
        <v>48.714285714285715</v>
      </c>
    </row>
    <row r="466" spans="1:24" x14ac:dyDescent="0.45">
      <c r="A466">
        <v>2022</v>
      </c>
      <c r="B466">
        <v>3</v>
      </c>
      <c r="C466">
        <v>17</v>
      </c>
      <c r="D466">
        <v>68</v>
      </c>
      <c r="E466">
        <v>41</v>
      </c>
      <c r="F466">
        <v>0</v>
      </c>
      <c r="G466">
        <v>0</v>
      </c>
      <c r="H466">
        <v>0</v>
      </c>
      <c r="S466">
        <f t="shared" si="455"/>
        <v>76</v>
      </c>
      <c r="T466">
        <f t="shared" si="407"/>
        <v>54.5</v>
      </c>
      <c r="U466" s="31">
        <f t="shared" si="455"/>
        <v>76</v>
      </c>
      <c r="V466">
        <f t="shared" si="421"/>
        <v>50.357142857142854</v>
      </c>
      <c r="W466" s="31">
        <f t="shared" ref="W466" si="466">W465+1</f>
        <v>76</v>
      </c>
      <c r="X466">
        <f t="shared" si="430"/>
        <v>48.738095238095241</v>
      </c>
    </row>
    <row r="467" spans="1:24" x14ac:dyDescent="0.45">
      <c r="A467">
        <v>2022</v>
      </c>
      <c r="B467">
        <v>3</v>
      </c>
      <c r="C467">
        <v>18</v>
      </c>
      <c r="D467">
        <v>69</v>
      </c>
      <c r="E467">
        <v>39</v>
      </c>
      <c r="F467">
        <v>0</v>
      </c>
      <c r="G467">
        <v>0</v>
      </c>
      <c r="H467">
        <v>0</v>
      </c>
      <c r="S467">
        <f t="shared" si="455"/>
        <v>77</v>
      </c>
      <c r="T467">
        <f t="shared" si="407"/>
        <v>54</v>
      </c>
      <c r="U467" s="31">
        <f t="shared" si="455"/>
        <v>77</v>
      </c>
      <c r="V467">
        <f t="shared" si="421"/>
        <v>50.285714285714285</v>
      </c>
      <c r="W467" s="31">
        <f t="shared" ref="W467" si="467">W466+1</f>
        <v>77</v>
      </c>
      <c r="X467">
        <f t="shared" si="430"/>
        <v>48.928571428571431</v>
      </c>
    </row>
    <row r="468" spans="1:24" x14ac:dyDescent="0.45">
      <c r="A468">
        <v>2022</v>
      </c>
      <c r="B468">
        <v>3</v>
      </c>
      <c r="C468">
        <v>19</v>
      </c>
      <c r="D468">
        <v>65</v>
      </c>
      <c r="E468">
        <v>45</v>
      </c>
      <c r="F468" t="s">
        <v>116</v>
      </c>
      <c r="G468" t="s">
        <v>117</v>
      </c>
      <c r="H468">
        <v>0</v>
      </c>
      <c r="S468">
        <f t="shared" si="455"/>
        <v>78</v>
      </c>
      <c r="T468">
        <f t="shared" si="407"/>
        <v>55</v>
      </c>
      <c r="U468" s="31">
        <f t="shared" si="455"/>
        <v>78</v>
      </c>
      <c r="V468">
        <f t="shared" si="421"/>
        <v>49.928571428571431</v>
      </c>
      <c r="W468" s="31">
        <f t="shared" ref="W468" si="468">W467+1</f>
        <v>78</v>
      </c>
      <c r="X468">
        <f t="shared" si="430"/>
        <v>49.642857142857146</v>
      </c>
    </row>
    <row r="469" spans="1:24" x14ac:dyDescent="0.45">
      <c r="A469">
        <v>2022</v>
      </c>
      <c r="B469">
        <v>3</v>
      </c>
      <c r="C469">
        <v>20</v>
      </c>
      <c r="D469">
        <v>62</v>
      </c>
      <c r="E469">
        <v>38</v>
      </c>
      <c r="F469">
        <v>0</v>
      </c>
      <c r="G469">
        <v>0</v>
      </c>
      <c r="H469">
        <v>0</v>
      </c>
      <c r="S469">
        <f t="shared" si="455"/>
        <v>79</v>
      </c>
      <c r="T469">
        <f t="shared" si="407"/>
        <v>50</v>
      </c>
      <c r="U469" s="31">
        <f t="shared" si="455"/>
        <v>79</v>
      </c>
      <c r="V469">
        <f t="shared" si="421"/>
        <v>48.928571428571431</v>
      </c>
      <c r="W469" s="31">
        <f t="shared" ref="W469" si="469">W468+1</f>
        <v>79</v>
      </c>
      <c r="X469">
        <f t="shared" si="430"/>
        <v>50.214285714285715</v>
      </c>
    </row>
    <row r="470" spans="1:24" x14ac:dyDescent="0.45">
      <c r="A470">
        <v>2022</v>
      </c>
      <c r="B470">
        <v>3</v>
      </c>
      <c r="C470">
        <v>21</v>
      </c>
      <c r="D470">
        <v>70</v>
      </c>
      <c r="E470">
        <v>30</v>
      </c>
      <c r="F470">
        <v>0</v>
      </c>
      <c r="G470">
        <v>0</v>
      </c>
      <c r="H470">
        <v>0</v>
      </c>
      <c r="S470">
        <f t="shared" si="455"/>
        <v>80</v>
      </c>
      <c r="T470">
        <f t="shared" si="407"/>
        <v>50</v>
      </c>
      <c r="U470" s="31">
        <f t="shared" si="455"/>
        <v>80</v>
      </c>
      <c r="V470">
        <f t="shared" si="421"/>
        <v>48.107142857142854</v>
      </c>
      <c r="W470" s="31">
        <f t="shared" ref="W470" si="470">W469+1</f>
        <v>80</v>
      </c>
      <c r="X470">
        <f t="shared" si="430"/>
        <v>50.642857142857146</v>
      </c>
    </row>
    <row r="471" spans="1:24" x14ac:dyDescent="0.45">
      <c r="A471">
        <v>2022</v>
      </c>
      <c r="B471">
        <v>3</v>
      </c>
      <c r="C471">
        <v>22</v>
      </c>
      <c r="D471">
        <v>77</v>
      </c>
      <c r="E471">
        <v>44</v>
      </c>
      <c r="F471">
        <v>0</v>
      </c>
      <c r="G471">
        <v>0</v>
      </c>
      <c r="H471">
        <v>0</v>
      </c>
      <c r="S471">
        <f t="shared" si="455"/>
        <v>81</v>
      </c>
      <c r="T471">
        <f t="shared" si="407"/>
        <v>60.5</v>
      </c>
      <c r="U471" s="31">
        <f t="shared" si="455"/>
        <v>81</v>
      </c>
      <c r="V471">
        <f t="shared" si="421"/>
        <v>48.928571428571431</v>
      </c>
      <c r="W471" s="31">
        <f t="shared" ref="W471" si="471">W470+1</f>
        <v>81</v>
      </c>
      <c r="X471">
        <f t="shared" si="430"/>
        <v>51.428571428571431</v>
      </c>
    </row>
    <row r="472" spans="1:24" x14ac:dyDescent="0.45">
      <c r="A472">
        <v>2022</v>
      </c>
      <c r="B472">
        <v>3</v>
      </c>
      <c r="C472">
        <v>23</v>
      </c>
      <c r="D472">
        <v>79</v>
      </c>
      <c r="E472">
        <v>56</v>
      </c>
      <c r="F472">
        <v>0.25</v>
      </c>
      <c r="G472">
        <v>0</v>
      </c>
      <c r="H472">
        <v>0</v>
      </c>
      <c r="S472">
        <f t="shared" si="455"/>
        <v>82</v>
      </c>
      <c r="T472">
        <f t="shared" si="407"/>
        <v>67.5</v>
      </c>
      <c r="U472" s="31">
        <f t="shared" si="455"/>
        <v>82</v>
      </c>
      <c r="V472">
        <f t="shared" si="421"/>
        <v>50.357142857142854</v>
      </c>
      <c r="W472" s="31">
        <f t="shared" ref="W472" si="472">W471+1</f>
        <v>82</v>
      </c>
      <c r="X472">
        <f t="shared" si="430"/>
        <v>52.285714285714285</v>
      </c>
    </row>
    <row r="473" spans="1:24" x14ac:dyDescent="0.45">
      <c r="A473">
        <v>2022</v>
      </c>
      <c r="B473">
        <v>3</v>
      </c>
      <c r="C473">
        <v>24</v>
      </c>
      <c r="D473">
        <v>63</v>
      </c>
      <c r="E473">
        <v>44</v>
      </c>
      <c r="F473">
        <v>0</v>
      </c>
      <c r="G473">
        <v>0</v>
      </c>
      <c r="H473">
        <v>0</v>
      </c>
      <c r="S473">
        <f t="shared" si="455"/>
        <v>83</v>
      </c>
      <c r="T473">
        <f t="shared" si="407"/>
        <v>53.5</v>
      </c>
      <c r="U473" s="31">
        <f t="shared" si="455"/>
        <v>83</v>
      </c>
      <c r="V473">
        <f t="shared" si="421"/>
        <v>50.571428571428569</v>
      </c>
      <c r="W473" s="31">
        <f t="shared" ref="W473" si="473">W472+1</f>
        <v>83</v>
      </c>
      <c r="X473">
        <f t="shared" si="430"/>
        <v>52.166666666666664</v>
      </c>
    </row>
    <row r="474" spans="1:24" x14ac:dyDescent="0.45">
      <c r="A474">
        <v>2022</v>
      </c>
      <c r="B474">
        <v>3</v>
      </c>
      <c r="C474">
        <v>25</v>
      </c>
      <c r="D474">
        <v>52</v>
      </c>
      <c r="E474">
        <v>33</v>
      </c>
      <c r="F474" t="s">
        <v>116</v>
      </c>
      <c r="G474" t="s">
        <v>117</v>
      </c>
      <c r="H474">
        <v>0</v>
      </c>
      <c r="S474">
        <f t="shared" si="455"/>
        <v>84</v>
      </c>
      <c r="T474">
        <f t="shared" si="407"/>
        <v>42.5</v>
      </c>
      <c r="U474" s="31">
        <f t="shared" si="455"/>
        <v>84</v>
      </c>
      <c r="V474">
        <f t="shared" si="421"/>
        <v>50.035714285714285</v>
      </c>
      <c r="W474" s="31">
        <f t="shared" ref="W474" si="474">W473+1</f>
        <v>84</v>
      </c>
      <c r="X474">
        <f t="shared" si="430"/>
        <v>51.571428571428569</v>
      </c>
    </row>
    <row r="475" spans="1:24" x14ac:dyDescent="0.45">
      <c r="A475">
        <v>2022</v>
      </c>
      <c r="B475">
        <v>3</v>
      </c>
      <c r="C475">
        <v>26</v>
      </c>
      <c r="D475">
        <v>55</v>
      </c>
      <c r="E475">
        <v>37</v>
      </c>
      <c r="F475">
        <v>0.02</v>
      </c>
      <c r="G475" t="s">
        <v>119</v>
      </c>
      <c r="H475">
        <v>0</v>
      </c>
      <c r="S475">
        <f t="shared" si="455"/>
        <v>85</v>
      </c>
      <c r="T475">
        <f t="shared" ref="T475:T538" si="475">AVERAGE(D475:E475)</f>
        <v>46</v>
      </c>
      <c r="U475" s="31">
        <f t="shared" si="455"/>
        <v>85</v>
      </c>
      <c r="V475">
        <f t="shared" si="421"/>
        <v>50.75</v>
      </c>
      <c r="W475" s="31">
        <f t="shared" ref="W475" si="476">W474+1</f>
        <v>85</v>
      </c>
      <c r="X475">
        <f t="shared" si="430"/>
        <v>50.904761904761905</v>
      </c>
    </row>
    <row r="476" spans="1:24" x14ac:dyDescent="0.45">
      <c r="A476">
        <v>2022</v>
      </c>
      <c r="B476">
        <v>3</v>
      </c>
      <c r="C476">
        <v>27</v>
      </c>
      <c r="D476">
        <v>50</v>
      </c>
      <c r="E476">
        <v>31</v>
      </c>
      <c r="F476">
        <v>0</v>
      </c>
      <c r="G476">
        <v>0</v>
      </c>
      <c r="H476">
        <v>0</v>
      </c>
      <c r="S476">
        <f t="shared" si="455"/>
        <v>86</v>
      </c>
      <c r="T476">
        <f t="shared" si="475"/>
        <v>40.5</v>
      </c>
      <c r="U476" s="31">
        <f t="shared" si="455"/>
        <v>86</v>
      </c>
      <c r="V476">
        <f t="shared" si="421"/>
        <v>51.464285714285715</v>
      </c>
      <c r="W476" s="31">
        <f t="shared" ref="W476" si="477">W475+1</f>
        <v>86</v>
      </c>
      <c r="X476">
        <f t="shared" si="430"/>
        <v>49.785714285714285</v>
      </c>
    </row>
    <row r="477" spans="1:24" x14ac:dyDescent="0.45">
      <c r="A477">
        <v>2022</v>
      </c>
      <c r="B477">
        <v>3</v>
      </c>
      <c r="C477">
        <v>28</v>
      </c>
      <c r="D477">
        <v>53</v>
      </c>
      <c r="E477">
        <v>25</v>
      </c>
      <c r="F477">
        <v>0</v>
      </c>
      <c r="G477">
        <v>0</v>
      </c>
      <c r="H477">
        <v>0</v>
      </c>
      <c r="S477">
        <f t="shared" si="455"/>
        <v>87</v>
      </c>
      <c r="T477">
        <f t="shared" si="475"/>
        <v>39</v>
      </c>
      <c r="U477" s="31">
        <f t="shared" si="455"/>
        <v>87</v>
      </c>
      <c r="V477">
        <f t="shared" si="421"/>
        <v>51</v>
      </c>
      <c r="W477" s="31">
        <f t="shared" ref="W477" si="478">W476+1</f>
        <v>87</v>
      </c>
      <c r="X477">
        <f t="shared" si="430"/>
        <v>48.714285714285715</v>
      </c>
    </row>
    <row r="478" spans="1:24" x14ac:dyDescent="0.45">
      <c r="A478">
        <v>2022</v>
      </c>
      <c r="B478">
        <v>3</v>
      </c>
      <c r="C478">
        <v>29</v>
      </c>
      <c r="D478">
        <v>54</v>
      </c>
      <c r="E478">
        <v>36</v>
      </c>
      <c r="F478">
        <v>0</v>
      </c>
      <c r="G478">
        <v>0</v>
      </c>
      <c r="H478">
        <v>0</v>
      </c>
      <c r="S478">
        <f t="shared" si="455"/>
        <v>88</v>
      </c>
      <c r="T478">
        <f t="shared" si="475"/>
        <v>45</v>
      </c>
      <c r="U478" s="31">
        <f t="shared" si="455"/>
        <v>88</v>
      </c>
      <c r="V478">
        <f t="shared" si="421"/>
        <v>50.678571428571431</v>
      </c>
      <c r="W478" s="31">
        <f t="shared" ref="W478" si="479">W477+1</f>
        <v>88</v>
      </c>
      <c r="X478">
        <f t="shared" si="430"/>
        <v>48.523809523809526</v>
      </c>
    </row>
    <row r="479" spans="1:24" x14ac:dyDescent="0.45">
      <c r="A479">
        <v>2022</v>
      </c>
      <c r="B479">
        <v>3</v>
      </c>
      <c r="C479">
        <v>30</v>
      </c>
      <c r="D479">
        <v>80</v>
      </c>
      <c r="E479">
        <v>35</v>
      </c>
      <c r="F479">
        <v>0</v>
      </c>
      <c r="G479">
        <v>0</v>
      </c>
      <c r="H479">
        <v>0</v>
      </c>
      <c r="S479">
        <f t="shared" si="455"/>
        <v>89</v>
      </c>
      <c r="T479">
        <f t="shared" si="475"/>
        <v>57.5</v>
      </c>
      <c r="U479" s="31">
        <f t="shared" si="455"/>
        <v>89</v>
      </c>
      <c r="V479">
        <f t="shared" si="421"/>
        <v>51.107142857142854</v>
      </c>
      <c r="W479" s="31">
        <f t="shared" ref="W479" si="480">W478+1</f>
        <v>89</v>
      </c>
      <c r="X479">
        <f t="shared" si="430"/>
        <v>49</v>
      </c>
    </row>
    <row r="480" spans="1:24" x14ac:dyDescent="0.45">
      <c r="A480">
        <v>2022</v>
      </c>
      <c r="B480">
        <v>3</v>
      </c>
      <c r="C480">
        <v>31</v>
      </c>
      <c r="D480">
        <v>73</v>
      </c>
      <c r="E480">
        <v>50</v>
      </c>
      <c r="F480">
        <v>0.24</v>
      </c>
      <c r="G480">
        <v>0</v>
      </c>
      <c r="H480">
        <v>0</v>
      </c>
      <c r="S480">
        <f t="shared" si="455"/>
        <v>90</v>
      </c>
      <c r="T480">
        <f t="shared" si="475"/>
        <v>61.5</v>
      </c>
      <c r="U480" s="31">
        <f t="shared" si="455"/>
        <v>90</v>
      </c>
      <c r="V480">
        <f t="shared" si="421"/>
        <v>51.607142857142854</v>
      </c>
      <c r="W480" s="31">
        <f t="shared" ref="W480" si="481">W479+1</f>
        <v>90</v>
      </c>
      <c r="X480">
        <f t="shared" si="430"/>
        <v>49.523809523809526</v>
      </c>
    </row>
    <row r="481" spans="1:24" x14ac:dyDescent="0.45">
      <c r="A481">
        <v>2022</v>
      </c>
      <c r="B481">
        <v>3</v>
      </c>
      <c r="C481">
        <v>1</v>
      </c>
      <c r="D481">
        <v>62</v>
      </c>
      <c r="E481">
        <v>26</v>
      </c>
      <c r="F481">
        <v>0</v>
      </c>
      <c r="G481">
        <v>0</v>
      </c>
      <c r="H481">
        <v>0</v>
      </c>
      <c r="S481">
        <f t="shared" si="455"/>
        <v>91</v>
      </c>
      <c r="T481">
        <f t="shared" si="475"/>
        <v>44</v>
      </c>
      <c r="U481" s="31">
        <f t="shared" si="455"/>
        <v>91</v>
      </c>
      <c r="V481">
        <f t="shared" si="421"/>
        <v>50.892857142857146</v>
      </c>
      <c r="W481" s="31">
        <f t="shared" ref="W481" si="482">W480+1</f>
        <v>91</v>
      </c>
      <c r="X481">
        <f t="shared" si="430"/>
        <v>49.238095238095241</v>
      </c>
    </row>
    <row r="482" spans="1:24" x14ac:dyDescent="0.45">
      <c r="A482">
        <v>2022</v>
      </c>
      <c r="B482">
        <v>3</v>
      </c>
      <c r="C482">
        <v>2</v>
      </c>
      <c r="D482">
        <v>69</v>
      </c>
      <c r="E482">
        <v>30</v>
      </c>
      <c r="F482">
        <v>0</v>
      </c>
      <c r="G482">
        <v>0</v>
      </c>
      <c r="H482">
        <v>0</v>
      </c>
      <c r="S482">
        <f t="shared" si="455"/>
        <v>92</v>
      </c>
      <c r="T482">
        <f t="shared" si="475"/>
        <v>49.5</v>
      </c>
      <c r="U482" s="31">
        <f t="shared" si="455"/>
        <v>92</v>
      </c>
      <c r="V482">
        <f t="shared" si="421"/>
        <v>50.5</v>
      </c>
      <c r="W482" s="31">
        <f t="shared" ref="W482" si="483">W481+1</f>
        <v>92</v>
      </c>
      <c r="X482">
        <f t="shared" si="430"/>
        <v>49.88095238095238</v>
      </c>
    </row>
    <row r="483" spans="1:24" x14ac:dyDescent="0.45">
      <c r="A483">
        <v>2022</v>
      </c>
      <c r="B483">
        <v>3</v>
      </c>
      <c r="C483">
        <v>3</v>
      </c>
      <c r="D483">
        <v>74</v>
      </c>
      <c r="E483">
        <v>38</v>
      </c>
      <c r="F483">
        <v>0</v>
      </c>
      <c r="G483">
        <v>0</v>
      </c>
      <c r="H483">
        <v>0</v>
      </c>
      <c r="S483">
        <f t="shared" si="455"/>
        <v>93</v>
      </c>
      <c r="T483">
        <f t="shared" si="475"/>
        <v>56</v>
      </c>
      <c r="U483" s="31">
        <f t="shared" si="455"/>
        <v>93</v>
      </c>
      <c r="V483">
        <f t="shared" si="421"/>
        <v>50.928571428571431</v>
      </c>
      <c r="W483" s="31">
        <f t="shared" ref="W483" si="484">W482+1</f>
        <v>93</v>
      </c>
      <c r="X483">
        <f t="shared" si="430"/>
        <v>51.095238095238095</v>
      </c>
    </row>
    <row r="484" spans="1:24" x14ac:dyDescent="0.45">
      <c r="A484">
        <v>2022</v>
      </c>
      <c r="B484">
        <v>3</v>
      </c>
      <c r="C484">
        <v>4</v>
      </c>
      <c r="D484">
        <v>73</v>
      </c>
      <c r="E484">
        <v>37</v>
      </c>
      <c r="F484">
        <v>0</v>
      </c>
      <c r="G484">
        <v>0</v>
      </c>
      <c r="H484">
        <v>0</v>
      </c>
      <c r="S484">
        <f t="shared" si="455"/>
        <v>94</v>
      </c>
      <c r="T484">
        <f t="shared" si="475"/>
        <v>55</v>
      </c>
      <c r="U484" s="31">
        <f t="shared" si="455"/>
        <v>94</v>
      </c>
      <c r="V484">
        <f t="shared" si="421"/>
        <v>51.285714285714285</v>
      </c>
      <c r="W484" s="31">
        <f t="shared" ref="W484" si="485">W483+1</f>
        <v>94</v>
      </c>
      <c r="X484">
        <f t="shared" si="430"/>
        <v>51.547619047619051</v>
      </c>
    </row>
    <row r="485" spans="1:24" x14ac:dyDescent="0.45">
      <c r="A485">
        <v>2022</v>
      </c>
      <c r="B485">
        <v>3</v>
      </c>
      <c r="C485">
        <v>5</v>
      </c>
      <c r="D485">
        <v>77</v>
      </c>
      <c r="E485">
        <v>43</v>
      </c>
      <c r="F485">
        <v>0</v>
      </c>
      <c r="G485">
        <v>0</v>
      </c>
      <c r="H485">
        <v>0</v>
      </c>
      <c r="S485">
        <f t="shared" si="455"/>
        <v>95</v>
      </c>
      <c r="T485">
        <f t="shared" si="475"/>
        <v>60</v>
      </c>
      <c r="U485" s="31">
        <f t="shared" si="455"/>
        <v>95</v>
      </c>
      <c r="V485">
        <f t="shared" si="421"/>
        <v>51.25</v>
      </c>
      <c r="W485" s="31">
        <f t="shared" ref="W485" si="486">W484+1</f>
        <v>95</v>
      </c>
      <c r="X485">
        <f t="shared" si="430"/>
        <v>52.047619047619051</v>
      </c>
    </row>
    <row r="486" spans="1:24" x14ac:dyDescent="0.45">
      <c r="A486">
        <v>2022</v>
      </c>
      <c r="B486">
        <v>3</v>
      </c>
      <c r="C486">
        <v>6</v>
      </c>
      <c r="D486">
        <v>79</v>
      </c>
      <c r="E486">
        <v>49</v>
      </c>
      <c r="F486">
        <v>0</v>
      </c>
      <c r="G486">
        <v>0</v>
      </c>
      <c r="H486">
        <v>0</v>
      </c>
      <c r="S486">
        <f t="shared" si="455"/>
        <v>96</v>
      </c>
      <c r="T486">
        <f t="shared" si="475"/>
        <v>64</v>
      </c>
      <c r="U486" s="31">
        <f t="shared" si="455"/>
        <v>96</v>
      </c>
      <c r="V486">
        <f t="shared" si="421"/>
        <v>51</v>
      </c>
      <c r="W486" s="31">
        <f t="shared" ref="W486" si="487">W485+1</f>
        <v>96</v>
      </c>
      <c r="X486">
        <f t="shared" si="430"/>
        <v>52.642857142857146</v>
      </c>
    </row>
    <row r="487" spans="1:24" x14ac:dyDescent="0.45">
      <c r="A487">
        <v>2022</v>
      </c>
      <c r="B487">
        <v>3</v>
      </c>
      <c r="C487">
        <v>7</v>
      </c>
      <c r="D487">
        <v>78</v>
      </c>
      <c r="E487">
        <v>45</v>
      </c>
      <c r="F487">
        <v>0.44</v>
      </c>
      <c r="G487">
        <v>0</v>
      </c>
      <c r="H487">
        <v>0</v>
      </c>
      <c r="S487">
        <f t="shared" si="455"/>
        <v>97</v>
      </c>
      <c r="T487">
        <f t="shared" si="475"/>
        <v>61.5</v>
      </c>
      <c r="U487" s="31">
        <f t="shared" si="455"/>
        <v>97</v>
      </c>
      <c r="V487">
        <f t="shared" si="421"/>
        <v>51.571428571428569</v>
      </c>
      <c r="W487" s="31">
        <f t="shared" ref="W487" si="488">W486+1</f>
        <v>97</v>
      </c>
      <c r="X487">
        <f t="shared" si="430"/>
        <v>52.976190476190474</v>
      </c>
    </row>
    <row r="488" spans="1:24" x14ac:dyDescent="0.45">
      <c r="A488">
        <v>2022</v>
      </c>
      <c r="B488">
        <v>3</v>
      </c>
      <c r="C488">
        <v>8</v>
      </c>
      <c r="D488">
        <v>58</v>
      </c>
      <c r="E488">
        <v>40</v>
      </c>
      <c r="F488">
        <v>0.36</v>
      </c>
      <c r="G488">
        <v>0</v>
      </c>
      <c r="H488">
        <v>0</v>
      </c>
      <c r="S488">
        <f t="shared" si="455"/>
        <v>98</v>
      </c>
      <c r="T488">
        <f t="shared" si="475"/>
        <v>49</v>
      </c>
      <c r="U488" s="31">
        <f t="shared" si="455"/>
        <v>98</v>
      </c>
      <c r="V488">
        <f t="shared" ref="V488:V551" si="489">AVERAGE(T475:T488)</f>
        <v>52.035714285714285</v>
      </c>
      <c r="W488" s="31">
        <f t="shared" ref="W488" si="490">W487+1</f>
        <v>98</v>
      </c>
      <c r="X488">
        <f t="shared" si="430"/>
        <v>52.738095238095241</v>
      </c>
    </row>
    <row r="489" spans="1:24" x14ac:dyDescent="0.45">
      <c r="A489">
        <v>2022</v>
      </c>
      <c r="B489">
        <v>3</v>
      </c>
      <c r="C489">
        <v>9</v>
      </c>
      <c r="D489">
        <v>53</v>
      </c>
      <c r="E489">
        <v>42</v>
      </c>
      <c r="F489">
        <v>0.65</v>
      </c>
      <c r="G489">
        <v>0</v>
      </c>
      <c r="H489">
        <v>0</v>
      </c>
      <c r="S489">
        <f t="shared" si="455"/>
        <v>99</v>
      </c>
      <c r="T489">
        <f t="shared" si="475"/>
        <v>47.5</v>
      </c>
      <c r="U489" s="31">
        <f t="shared" si="455"/>
        <v>99</v>
      </c>
      <c r="V489">
        <f t="shared" si="489"/>
        <v>52.142857142857146</v>
      </c>
      <c r="W489" s="31">
        <f t="shared" ref="W489" si="491">W488+1</f>
        <v>99</v>
      </c>
      <c r="X489">
        <f t="shared" si="430"/>
        <v>52.38095238095238</v>
      </c>
    </row>
    <row r="490" spans="1:24" x14ac:dyDescent="0.45">
      <c r="A490">
        <v>2022</v>
      </c>
      <c r="B490">
        <v>3</v>
      </c>
      <c r="C490">
        <v>10</v>
      </c>
      <c r="D490">
        <v>60</v>
      </c>
      <c r="E490">
        <v>41</v>
      </c>
      <c r="F490">
        <v>0</v>
      </c>
      <c r="G490">
        <v>0</v>
      </c>
      <c r="H490">
        <v>0</v>
      </c>
      <c r="S490">
        <f t="shared" si="455"/>
        <v>100</v>
      </c>
      <c r="T490">
        <f t="shared" si="475"/>
        <v>50.5</v>
      </c>
      <c r="U490" s="31">
        <f t="shared" si="455"/>
        <v>100</v>
      </c>
      <c r="V490">
        <f t="shared" si="489"/>
        <v>52.857142857142854</v>
      </c>
      <c r="W490" s="31">
        <f t="shared" ref="W490" si="492">W489+1</f>
        <v>100</v>
      </c>
      <c r="X490">
        <f t="shared" si="430"/>
        <v>52.404761904761905</v>
      </c>
    </row>
    <row r="491" spans="1:24" x14ac:dyDescent="0.45">
      <c r="A491">
        <v>2022</v>
      </c>
      <c r="B491">
        <v>3</v>
      </c>
      <c r="C491">
        <v>11</v>
      </c>
      <c r="D491">
        <v>67</v>
      </c>
      <c r="E491">
        <v>33</v>
      </c>
      <c r="F491">
        <v>0</v>
      </c>
      <c r="G491">
        <v>0</v>
      </c>
      <c r="H491">
        <v>0</v>
      </c>
      <c r="S491">
        <f t="shared" si="455"/>
        <v>101</v>
      </c>
      <c r="T491">
        <f t="shared" si="475"/>
        <v>50</v>
      </c>
      <c r="U491" s="31">
        <f t="shared" si="455"/>
        <v>101</v>
      </c>
      <c r="V491">
        <f t="shared" si="489"/>
        <v>53.642857142857146</v>
      </c>
      <c r="W491" s="31">
        <f t="shared" ref="W491" si="493">W490+1</f>
        <v>101</v>
      </c>
      <c r="X491">
        <f t="shared" si="430"/>
        <v>52.404761904761905</v>
      </c>
    </row>
    <row r="492" spans="1:24" x14ac:dyDescent="0.45">
      <c r="A492">
        <v>2022</v>
      </c>
      <c r="B492">
        <v>3</v>
      </c>
      <c r="C492">
        <v>12</v>
      </c>
      <c r="D492">
        <v>54</v>
      </c>
      <c r="E492">
        <v>18</v>
      </c>
      <c r="F492">
        <v>0.4</v>
      </c>
      <c r="G492">
        <v>4</v>
      </c>
      <c r="H492">
        <v>2</v>
      </c>
      <c r="S492">
        <f t="shared" si="455"/>
        <v>102</v>
      </c>
      <c r="T492">
        <f t="shared" si="475"/>
        <v>36</v>
      </c>
      <c r="U492" s="31">
        <f t="shared" si="455"/>
        <v>102</v>
      </c>
      <c r="V492">
        <f t="shared" si="489"/>
        <v>53</v>
      </c>
      <c r="W492" s="31">
        <f t="shared" ref="W492" si="494">W491+1</f>
        <v>102</v>
      </c>
      <c r="X492">
        <f t="shared" si="430"/>
        <v>51.238095238095241</v>
      </c>
    </row>
    <row r="493" spans="1:24" x14ac:dyDescent="0.45">
      <c r="A493">
        <v>2022</v>
      </c>
      <c r="B493">
        <v>3</v>
      </c>
      <c r="C493">
        <v>13</v>
      </c>
      <c r="D493">
        <v>47</v>
      </c>
      <c r="E493">
        <v>14</v>
      </c>
      <c r="F493">
        <v>0</v>
      </c>
      <c r="G493">
        <v>0</v>
      </c>
      <c r="H493" t="s">
        <v>120</v>
      </c>
      <c r="S493">
        <f t="shared" si="455"/>
        <v>103</v>
      </c>
      <c r="T493">
        <f t="shared" si="475"/>
        <v>30.5</v>
      </c>
      <c r="U493" s="31">
        <f t="shared" si="455"/>
        <v>103</v>
      </c>
      <c r="V493">
        <f t="shared" si="489"/>
        <v>51.071428571428569</v>
      </c>
      <c r="W493" s="31">
        <f t="shared" ref="W493" si="495">W492+1</f>
        <v>103</v>
      </c>
      <c r="X493">
        <f t="shared" si="430"/>
        <v>49.476190476190474</v>
      </c>
    </row>
    <row r="494" spans="1:24" x14ac:dyDescent="0.45">
      <c r="A494">
        <v>2022</v>
      </c>
      <c r="B494">
        <v>3</v>
      </c>
      <c r="C494">
        <v>14</v>
      </c>
      <c r="D494">
        <v>66</v>
      </c>
      <c r="E494">
        <v>25</v>
      </c>
      <c r="F494">
        <v>0</v>
      </c>
      <c r="G494">
        <v>0</v>
      </c>
      <c r="H494">
        <v>0</v>
      </c>
      <c r="S494">
        <f t="shared" si="455"/>
        <v>104</v>
      </c>
      <c r="T494">
        <f t="shared" si="475"/>
        <v>45.5</v>
      </c>
      <c r="U494" s="31">
        <f t="shared" si="455"/>
        <v>104</v>
      </c>
      <c r="V494">
        <f t="shared" si="489"/>
        <v>49.928571428571431</v>
      </c>
      <c r="W494" s="31">
        <f t="shared" ref="W494" si="496">W493+1</f>
        <v>104</v>
      </c>
      <c r="X494">
        <f t="shared" si="430"/>
        <v>49.095238095238095</v>
      </c>
    </row>
    <row r="495" spans="1:24" x14ac:dyDescent="0.45">
      <c r="A495">
        <v>2022</v>
      </c>
      <c r="B495">
        <v>3</v>
      </c>
      <c r="C495">
        <v>15</v>
      </c>
      <c r="D495">
        <v>66</v>
      </c>
      <c r="E495">
        <v>33</v>
      </c>
      <c r="F495">
        <v>0</v>
      </c>
      <c r="G495">
        <v>0</v>
      </c>
      <c r="H495">
        <v>0</v>
      </c>
      <c r="S495">
        <f t="shared" si="455"/>
        <v>105</v>
      </c>
      <c r="T495">
        <f t="shared" si="475"/>
        <v>49.5</v>
      </c>
      <c r="U495" s="31">
        <f t="shared" si="455"/>
        <v>105</v>
      </c>
      <c r="V495">
        <f t="shared" si="489"/>
        <v>50.321428571428569</v>
      </c>
      <c r="W495" s="31">
        <f t="shared" ref="W495" si="497">W494+1</f>
        <v>105</v>
      </c>
      <c r="X495">
        <f t="shared" ref="X495:X558" si="498">AVERAGE(T475:T495)</f>
        <v>49.428571428571431</v>
      </c>
    </row>
    <row r="496" spans="1:24" x14ac:dyDescent="0.45">
      <c r="A496">
        <v>2022</v>
      </c>
      <c r="B496">
        <v>3</v>
      </c>
      <c r="C496">
        <v>16</v>
      </c>
      <c r="D496">
        <v>62</v>
      </c>
      <c r="E496">
        <v>41</v>
      </c>
      <c r="F496">
        <v>0.21</v>
      </c>
      <c r="G496">
        <v>0</v>
      </c>
      <c r="H496">
        <v>0</v>
      </c>
      <c r="S496">
        <f t="shared" si="455"/>
        <v>106</v>
      </c>
      <c r="T496">
        <f t="shared" si="475"/>
        <v>51.5</v>
      </c>
      <c r="U496" s="31">
        <f t="shared" si="455"/>
        <v>106</v>
      </c>
      <c r="V496">
        <f t="shared" si="489"/>
        <v>50.464285714285715</v>
      </c>
      <c r="W496" s="31">
        <f t="shared" ref="W496" si="499">W495+1</f>
        <v>106</v>
      </c>
      <c r="X496">
        <f t="shared" si="498"/>
        <v>49.69047619047619</v>
      </c>
    </row>
    <row r="497" spans="1:24" x14ac:dyDescent="0.45">
      <c r="A497">
        <v>2022</v>
      </c>
      <c r="B497">
        <v>3</v>
      </c>
      <c r="C497">
        <v>17</v>
      </c>
      <c r="D497">
        <v>68</v>
      </c>
      <c r="E497">
        <v>41</v>
      </c>
      <c r="F497">
        <v>0</v>
      </c>
      <c r="G497">
        <v>0</v>
      </c>
      <c r="H497">
        <v>0</v>
      </c>
      <c r="S497">
        <f t="shared" si="455"/>
        <v>107</v>
      </c>
      <c r="T497">
        <f t="shared" si="475"/>
        <v>54.5</v>
      </c>
      <c r="U497" s="31">
        <f t="shared" si="455"/>
        <v>107</v>
      </c>
      <c r="V497">
        <f t="shared" si="489"/>
        <v>50.357142857142854</v>
      </c>
      <c r="W497" s="31">
        <f t="shared" ref="W497" si="500">W496+1</f>
        <v>107</v>
      </c>
      <c r="X497">
        <f t="shared" si="498"/>
        <v>50.357142857142854</v>
      </c>
    </row>
    <row r="498" spans="1:24" x14ac:dyDescent="0.45">
      <c r="A498">
        <v>2022</v>
      </c>
      <c r="B498">
        <v>3</v>
      </c>
      <c r="C498">
        <v>18</v>
      </c>
      <c r="D498">
        <v>69</v>
      </c>
      <c r="E498">
        <v>39</v>
      </c>
      <c r="F498">
        <v>0</v>
      </c>
      <c r="G498">
        <v>0</v>
      </c>
      <c r="H498">
        <v>0</v>
      </c>
      <c r="S498">
        <f t="shared" si="455"/>
        <v>108</v>
      </c>
      <c r="T498">
        <f t="shared" si="475"/>
        <v>54</v>
      </c>
      <c r="U498" s="31">
        <f t="shared" si="455"/>
        <v>108</v>
      </c>
      <c r="V498">
        <f t="shared" si="489"/>
        <v>50.285714285714285</v>
      </c>
      <c r="W498" s="31">
        <f t="shared" ref="W498" si="501">W497+1</f>
        <v>108</v>
      </c>
      <c r="X498">
        <f t="shared" si="498"/>
        <v>51.071428571428569</v>
      </c>
    </row>
    <row r="499" spans="1:24" x14ac:dyDescent="0.45">
      <c r="A499">
        <v>2022</v>
      </c>
      <c r="B499">
        <v>3</v>
      </c>
      <c r="C499">
        <v>19</v>
      </c>
      <c r="D499">
        <v>65</v>
      </c>
      <c r="E499">
        <v>45</v>
      </c>
      <c r="F499" t="s">
        <v>116</v>
      </c>
      <c r="G499" t="s">
        <v>117</v>
      </c>
      <c r="H499">
        <v>0</v>
      </c>
      <c r="S499">
        <f t="shared" si="455"/>
        <v>109</v>
      </c>
      <c r="T499">
        <f t="shared" si="475"/>
        <v>55</v>
      </c>
      <c r="U499" s="31">
        <f t="shared" si="455"/>
        <v>109</v>
      </c>
      <c r="V499">
        <f t="shared" si="489"/>
        <v>49.928571428571431</v>
      </c>
      <c r="W499" s="31">
        <f t="shared" ref="W499" si="502">W498+1</f>
        <v>109</v>
      </c>
      <c r="X499">
        <f t="shared" si="498"/>
        <v>51.547619047619051</v>
      </c>
    </row>
    <row r="500" spans="1:24" x14ac:dyDescent="0.45">
      <c r="A500">
        <v>2022</v>
      </c>
      <c r="B500">
        <v>3</v>
      </c>
      <c r="C500">
        <v>20</v>
      </c>
      <c r="D500">
        <v>62</v>
      </c>
      <c r="E500">
        <v>38</v>
      </c>
      <c r="F500">
        <v>0</v>
      </c>
      <c r="G500">
        <v>0</v>
      </c>
      <c r="H500">
        <v>0</v>
      </c>
      <c r="S500">
        <f t="shared" si="455"/>
        <v>110</v>
      </c>
      <c r="T500">
        <f t="shared" si="475"/>
        <v>50</v>
      </c>
      <c r="U500" s="31">
        <f t="shared" si="455"/>
        <v>110</v>
      </c>
      <c r="V500">
        <f t="shared" si="489"/>
        <v>48.928571428571431</v>
      </c>
      <c r="W500" s="31">
        <f t="shared" ref="W500" si="503">W499+1</f>
        <v>110</v>
      </c>
      <c r="X500">
        <f t="shared" si="498"/>
        <v>51.19047619047619</v>
      </c>
    </row>
    <row r="501" spans="1:24" x14ac:dyDescent="0.45">
      <c r="A501">
        <v>2022</v>
      </c>
      <c r="B501">
        <v>3</v>
      </c>
      <c r="C501">
        <v>21</v>
      </c>
      <c r="D501">
        <v>70</v>
      </c>
      <c r="E501">
        <v>30</v>
      </c>
      <c r="F501">
        <v>0</v>
      </c>
      <c r="G501">
        <v>0</v>
      </c>
      <c r="H501">
        <v>0</v>
      </c>
      <c r="S501">
        <f t="shared" si="455"/>
        <v>111</v>
      </c>
      <c r="T501">
        <f t="shared" si="475"/>
        <v>50</v>
      </c>
      <c r="U501" s="31">
        <f t="shared" si="455"/>
        <v>111</v>
      </c>
      <c r="V501">
        <f t="shared" si="489"/>
        <v>48.107142857142854</v>
      </c>
      <c r="W501" s="31">
        <f t="shared" ref="W501" si="504">W500+1</f>
        <v>111</v>
      </c>
      <c r="X501">
        <f t="shared" si="498"/>
        <v>50.642857142857146</v>
      </c>
    </row>
    <row r="502" spans="1:24" x14ac:dyDescent="0.45">
      <c r="A502">
        <v>2022</v>
      </c>
      <c r="B502">
        <v>3</v>
      </c>
      <c r="C502">
        <v>22</v>
      </c>
      <c r="D502">
        <v>77</v>
      </c>
      <c r="E502">
        <v>44</v>
      </c>
      <c r="F502">
        <v>0</v>
      </c>
      <c r="G502">
        <v>0</v>
      </c>
      <c r="H502">
        <v>0</v>
      </c>
      <c r="S502">
        <f t="shared" si="455"/>
        <v>112</v>
      </c>
      <c r="T502">
        <f t="shared" si="475"/>
        <v>60.5</v>
      </c>
      <c r="U502" s="31">
        <f t="shared" si="455"/>
        <v>112</v>
      </c>
      <c r="V502">
        <f t="shared" si="489"/>
        <v>48.928571428571431</v>
      </c>
      <c r="W502" s="31">
        <f t="shared" ref="W502" si="505">W501+1</f>
        <v>112</v>
      </c>
      <c r="X502">
        <f t="shared" si="498"/>
        <v>51.428571428571431</v>
      </c>
    </row>
    <row r="503" spans="1:24" x14ac:dyDescent="0.45">
      <c r="A503">
        <v>2022</v>
      </c>
      <c r="B503">
        <v>3</v>
      </c>
      <c r="C503">
        <v>23</v>
      </c>
      <c r="D503">
        <v>79</v>
      </c>
      <c r="E503">
        <v>56</v>
      </c>
      <c r="F503">
        <v>0.25</v>
      </c>
      <c r="G503">
        <v>0</v>
      </c>
      <c r="H503">
        <v>0</v>
      </c>
      <c r="S503">
        <f t="shared" si="455"/>
        <v>113</v>
      </c>
      <c r="T503">
        <f t="shared" si="475"/>
        <v>67.5</v>
      </c>
      <c r="U503" s="31">
        <f t="shared" si="455"/>
        <v>113</v>
      </c>
      <c r="V503">
        <f t="shared" si="489"/>
        <v>50.357142857142854</v>
      </c>
      <c r="W503" s="31">
        <f t="shared" ref="W503" si="506">W502+1</f>
        <v>113</v>
      </c>
      <c r="X503">
        <f t="shared" si="498"/>
        <v>52.285714285714285</v>
      </c>
    </row>
    <row r="504" spans="1:24" x14ac:dyDescent="0.45">
      <c r="A504">
        <v>2022</v>
      </c>
      <c r="B504">
        <v>3</v>
      </c>
      <c r="C504">
        <v>24</v>
      </c>
      <c r="D504">
        <v>63</v>
      </c>
      <c r="E504">
        <v>44</v>
      </c>
      <c r="F504">
        <v>0</v>
      </c>
      <c r="G504">
        <v>0</v>
      </c>
      <c r="H504">
        <v>0</v>
      </c>
      <c r="S504">
        <f t="shared" si="455"/>
        <v>114</v>
      </c>
      <c r="T504">
        <f t="shared" si="475"/>
        <v>53.5</v>
      </c>
      <c r="U504" s="31">
        <f t="shared" si="455"/>
        <v>114</v>
      </c>
      <c r="V504">
        <f t="shared" si="489"/>
        <v>50.571428571428569</v>
      </c>
      <c r="W504" s="31">
        <f t="shared" ref="W504" si="507">W503+1</f>
        <v>114</v>
      </c>
      <c r="X504">
        <f t="shared" si="498"/>
        <v>52.166666666666664</v>
      </c>
    </row>
    <row r="505" spans="1:24" x14ac:dyDescent="0.45">
      <c r="A505">
        <v>2022</v>
      </c>
      <c r="B505">
        <v>3</v>
      </c>
      <c r="C505">
        <v>25</v>
      </c>
      <c r="D505">
        <v>52</v>
      </c>
      <c r="E505">
        <v>33</v>
      </c>
      <c r="F505" t="s">
        <v>116</v>
      </c>
      <c r="G505" t="s">
        <v>117</v>
      </c>
      <c r="H505">
        <v>0</v>
      </c>
      <c r="S505">
        <f t="shared" si="455"/>
        <v>115</v>
      </c>
      <c r="T505">
        <f t="shared" si="475"/>
        <v>42.5</v>
      </c>
      <c r="U505" s="31">
        <f t="shared" si="455"/>
        <v>115</v>
      </c>
      <c r="V505">
        <f t="shared" si="489"/>
        <v>50.035714285714285</v>
      </c>
      <c r="W505" s="31">
        <f t="shared" ref="W505" si="508">W504+1</f>
        <v>115</v>
      </c>
      <c r="X505">
        <f t="shared" si="498"/>
        <v>51.571428571428569</v>
      </c>
    </row>
    <row r="506" spans="1:24" x14ac:dyDescent="0.45">
      <c r="A506">
        <v>2022</v>
      </c>
      <c r="B506">
        <v>3</v>
      </c>
      <c r="C506">
        <v>26</v>
      </c>
      <c r="D506">
        <v>55</v>
      </c>
      <c r="E506">
        <v>37</v>
      </c>
      <c r="F506">
        <v>0.02</v>
      </c>
      <c r="G506" t="s">
        <v>119</v>
      </c>
      <c r="H506">
        <v>0</v>
      </c>
      <c r="S506">
        <f t="shared" si="455"/>
        <v>116</v>
      </c>
      <c r="T506">
        <f t="shared" si="475"/>
        <v>46</v>
      </c>
      <c r="U506" s="31">
        <f t="shared" si="455"/>
        <v>116</v>
      </c>
      <c r="V506">
        <f t="shared" si="489"/>
        <v>50.75</v>
      </c>
      <c r="W506" s="31">
        <f t="shared" ref="W506" si="509">W505+1</f>
        <v>116</v>
      </c>
      <c r="X506">
        <f t="shared" si="498"/>
        <v>50.904761904761905</v>
      </c>
    </row>
    <row r="507" spans="1:24" x14ac:dyDescent="0.45">
      <c r="A507">
        <v>2022</v>
      </c>
      <c r="B507">
        <v>3</v>
      </c>
      <c r="C507">
        <v>27</v>
      </c>
      <c r="D507">
        <v>50</v>
      </c>
      <c r="E507">
        <v>31</v>
      </c>
      <c r="F507">
        <v>0</v>
      </c>
      <c r="G507">
        <v>0</v>
      </c>
      <c r="H507">
        <v>0</v>
      </c>
      <c r="S507">
        <f t="shared" si="455"/>
        <v>117</v>
      </c>
      <c r="T507">
        <f t="shared" si="475"/>
        <v>40.5</v>
      </c>
      <c r="U507" s="31">
        <f t="shared" si="455"/>
        <v>117</v>
      </c>
      <c r="V507">
        <f t="shared" si="489"/>
        <v>51.464285714285715</v>
      </c>
      <c r="W507" s="31">
        <f t="shared" ref="W507" si="510">W506+1</f>
        <v>117</v>
      </c>
      <c r="X507">
        <f t="shared" si="498"/>
        <v>49.785714285714285</v>
      </c>
    </row>
    <row r="508" spans="1:24" x14ac:dyDescent="0.45">
      <c r="A508">
        <v>2022</v>
      </c>
      <c r="B508">
        <v>3</v>
      </c>
      <c r="C508">
        <v>28</v>
      </c>
      <c r="D508">
        <v>53</v>
      </c>
      <c r="E508">
        <v>25</v>
      </c>
      <c r="F508">
        <v>0</v>
      </c>
      <c r="G508">
        <v>0</v>
      </c>
      <c r="H508">
        <v>0</v>
      </c>
      <c r="S508">
        <f t="shared" si="455"/>
        <v>118</v>
      </c>
      <c r="T508">
        <f t="shared" si="475"/>
        <v>39</v>
      </c>
      <c r="U508" s="31">
        <f t="shared" si="455"/>
        <v>118</v>
      </c>
      <c r="V508">
        <f t="shared" si="489"/>
        <v>51</v>
      </c>
      <c r="W508" s="31">
        <f t="shared" ref="W508" si="511">W507+1</f>
        <v>118</v>
      </c>
      <c r="X508">
        <f t="shared" si="498"/>
        <v>48.714285714285715</v>
      </c>
    </row>
    <row r="509" spans="1:24" x14ac:dyDescent="0.45">
      <c r="A509">
        <v>2022</v>
      </c>
      <c r="B509">
        <v>3</v>
      </c>
      <c r="C509">
        <v>29</v>
      </c>
      <c r="D509">
        <v>54</v>
      </c>
      <c r="E509">
        <v>36</v>
      </c>
      <c r="F509">
        <v>0</v>
      </c>
      <c r="G509">
        <v>0</v>
      </c>
      <c r="H509">
        <v>0</v>
      </c>
      <c r="S509">
        <f t="shared" si="455"/>
        <v>119</v>
      </c>
      <c r="T509">
        <f t="shared" si="475"/>
        <v>45</v>
      </c>
      <c r="U509" s="31">
        <f t="shared" si="455"/>
        <v>119</v>
      </c>
      <c r="V509">
        <f t="shared" si="489"/>
        <v>50.678571428571431</v>
      </c>
      <c r="W509" s="31">
        <f t="shared" ref="W509" si="512">W508+1</f>
        <v>119</v>
      </c>
      <c r="X509">
        <f t="shared" si="498"/>
        <v>48.523809523809526</v>
      </c>
    </row>
    <row r="510" spans="1:24" x14ac:dyDescent="0.45">
      <c r="A510">
        <v>2022</v>
      </c>
      <c r="B510">
        <v>3</v>
      </c>
      <c r="C510">
        <v>30</v>
      </c>
      <c r="D510">
        <v>80</v>
      </c>
      <c r="E510">
        <v>35</v>
      </c>
      <c r="F510">
        <v>0</v>
      </c>
      <c r="G510">
        <v>0</v>
      </c>
      <c r="H510">
        <v>0</v>
      </c>
      <c r="S510">
        <f t="shared" si="455"/>
        <v>120</v>
      </c>
      <c r="T510">
        <f t="shared" si="475"/>
        <v>57.5</v>
      </c>
      <c r="U510" s="31">
        <f t="shared" si="455"/>
        <v>120</v>
      </c>
      <c r="V510">
        <f t="shared" si="489"/>
        <v>51.107142857142854</v>
      </c>
      <c r="W510" s="31">
        <f t="shared" ref="W510" si="513">W509+1</f>
        <v>120</v>
      </c>
      <c r="X510">
        <f t="shared" si="498"/>
        <v>49</v>
      </c>
    </row>
    <row r="511" spans="1:24" x14ac:dyDescent="0.45">
      <c r="A511">
        <v>2022</v>
      </c>
      <c r="B511">
        <v>3</v>
      </c>
      <c r="C511">
        <v>31</v>
      </c>
      <c r="D511">
        <v>73</v>
      </c>
      <c r="E511">
        <v>50</v>
      </c>
      <c r="F511">
        <v>0.24</v>
      </c>
      <c r="G511">
        <v>0</v>
      </c>
      <c r="H511">
        <v>0</v>
      </c>
      <c r="S511">
        <f t="shared" si="455"/>
        <v>121</v>
      </c>
      <c r="T511">
        <f t="shared" si="475"/>
        <v>61.5</v>
      </c>
      <c r="U511" s="31">
        <f t="shared" si="455"/>
        <v>121</v>
      </c>
      <c r="V511">
        <f t="shared" si="489"/>
        <v>51.607142857142854</v>
      </c>
      <c r="W511" s="31">
        <f t="shared" ref="W511" si="514">W510+1</f>
        <v>121</v>
      </c>
      <c r="X511">
        <f t="shared" si="498"/>
        <v>49.523809523809526</v>
      </c>
    </row>
    <row r="512" spans="1:24" x14ac:dyDescent="0.45">
      <c r="A512">
        <v>2022</v>
      </c>
      <c r="B512">
        <v>5</v>
      </c>
      <c r="C512">
        <v>1</v>
      </c>
      <c r="D512">
        <v>76</v>
      </c>
      <c r="E512">
        <v>57</v>
      </c>
      <c r="F512">
        <v>0.01</v>
      </c>
      <c r="G512">
        <v>0</v>
      </c>
      <c r="H512">
        <v>0</v>
      </c>
      <c r="S512">
        <f t="shared" si="455"/>
        <v>122</v>
      </c>
      <c r="T512">
        <f t="shared" si="475"/>
        <v>66.5</v>
      </c>
      <c r="U512" s="31">
        <f t="shared" si="455"/>
        <v>122</v>
      </c>
      <c r="V512">
        <f t="shared" si="489"/>
        <v>52.5</v>
      </c>
      <c r="W512" s="31">
        <f t="shared" ref="W512" si="515">W511+1</f>
        <v>122</v>
      </c>
      <c r="X512">
        <f t="shared" si="498"/>
        <v>50.30952380952381</v>
      </c>
    </row>
    <row r="513" spans="1:24" x14ac:dyDescent="0.45">
      <c r="A513">
        <v>2022</v>
      </c>
      <c r="B513">
        <v>5</v>
      </c>
      <c r="C513">
        <v>2</v>
      </c>
      <c r="D513">
        <v>79</v>
      </c>
      <c r="E513">
        <v>52</v>
      </c>
      <c r="F513">
        <v>0</v>
      </c>
      <c r="G513">
        <v>0</v>
      </c>
      <c r="H513">
        <v>0</v>
      </c>
      <c r="S513">
        <f t="shared" si="455"/>
        <v>123</v>
      </c>
      <c r="T513">
        <f t="shared" si="475"/>
        <v>65.5</v>
      </c>
      <c r="U513" s="31">
        <f t="shared" si="455"/>
        <v>123</v>
      </c>
      <c r="V513">
        <f t="shared" si="489"/>
        <v>53.25</v>
      </c>
      <c r="W513" s="31">
        <f t="shared" ref="W513" si="516">W512+1</f>
        <v>123</v>
      </c>
      <c r="X513">
        <f t="shared" si="498"/>
        <v>51.714285714285715</v>
      </c>
    </row>
    <row r="514" spans="1:24" x14ac:dyDescent="0.45">
      <c r="A514">
        <v>2022</v>
      </c>
      <c r="B514">
        <v>5</v>
      </c>
      <c r="C514">
        <v>3</v>
      </c>
      <c r="D514">
        <v>86</v>
      </c>
      <c r="E514">
        <v>50</v>
      </c>
      <c r="F514">
        <v>0</v>
      </c>
      <c r="G514">
        <v>0</v>
      </c>
      <c r="H514">
        <v>0</v>
      </c>
      <c r="S514">
        <f t="shared" si="455"/>
        <v>124</v>
      </c>
      <c r="T514">
        <f t="shared" si="475"/>
        <v>68</v>
      </c>
      <c r="U514" s="31">
        <f t="shared" si="455"/>
        <v>124</v>
      </c>
      <c r="V514">
        <f t="shared" si="489"/>
        <v>54.535714285714285</v>
      </c>
      <c r="W514" s="31">
        <f t="shared" ref="W514" si="517">W513+1</f>
        <v>124</v>
      </c>
      <c r="X514">
        <f t="shared" si="498"/>
        <v>53.5</v>
      </c>
    </row>
    <row r="515" spans="1:24" x14ac:dyDescent="0.45">
      <c r="A515">
        <v>2022</v>
      </c>
      <c r="B515">
        <v>5</v>
      </c>
      <c r="C515">
        <v>4</v>
      </c>
      <c r="D515">
        <v>81</v>
      </c>
      <c r="E515">
        <v>59</v>
      </c>
      <c r="F515">
        <v>0</v>
      </c>
      <c r="G515">
        <v>0</v>
      </c>
      <c r="H515">
        <v>0</v>
      </c>
      <c r="S515">
        <f t="shared" si="455"/>
        <v>125</v>
      </c>
      <c r="T515">
        <f t="shared" si="475"/>
        <v>70</v>
      </c>
      <c r="U515" s="31">
        <f t="shared" si="455"/>
        <v>125</v>
      </c>
      <c r="V515">
        <f t="shared" si="489"/>
        <v>55.964285714285715</v>
      </c>
      <c r="W515" s="31">
        <f t="shared" ref="W515" si="518">W514+1</f>
        <v>125</v>
      </c>
      <c r="X515">
        <f t="shared" si="498"/>
        <v>54.666666666666664</v>
      </c>
    </row>
    <row r="516" spans="1:24" x14ac:dyDescent="0.45">
      <c r="A516">
        <v>2022</v>
      </c>
      <c r="B516">
        <v>5</v>
      </c>
      <c r="C516">
        <v>5</v>
      </c>
      <c r="D516">
        <v>82</v>
      </c>
      <c r="E516">
        <v>50</v>
      </c>
      <c r="F516">
        <v>0</v>
      </c>
      <c r="G516">
        <v>0</v>
      </c>
      <c r="H516">
        <v>0</v>
      </c>
      <c r="S516">
        <f t="shared" si="455"/>
        <v>126</v>
      </c>
      <c r="T516">
        <f t="shared" si="475"/>
        <v>66</v>
      </c>
      <c r="U516" s="31">
        <f t="shared" si="455"/>
        <v>126</v>
      </c>
      <c r="V516">
        <f t="shared" si="489"/>
        <v>56.357142857142854</v>
      </c>
      <c r="W516" s="31">
        <f t="shared" ref="W516" si="519">W515+1</f>
        <v>126</v>
      </c>
      <c r="X516">
        <f t="shared" si="498"/>
        <v>55.452380952380949</v>
      </c>
    </row>
    <row r="517" spans="1:24" x14ac:dyDescent="0.45">
      <c r="A517">
        <v>2022</v>
      </c>
      <c r="B517">
        <v>5</v>
      </c>
      <c r="C517">
        <v>6</v>
      </c>
      <c r="D517">
        <v>76</v>
      </c>
      <c r="E517">
        <v>58</v>
      </c>
      <c r="F517">
        <v>1.34</v>
      </c>
      <c r="G517">
        <v>0</v>
      </c>
      <c r="H517">
        <v>0</v>
      </c>
      <c r="S517">
        <f t="shared" si="455"/>
        <v>127</v>
      </c>
      <c r="T517">
        <f t="shared" si="475"/>
        <v>67</v>
      </c>
      <c r="U517" s="31">
        <f t="shared" si="455"/>
        <v>127</v>
      </c>
      <c r="V517">
        <f t="shared" si="489"/>
        <v>56.321428571428569</v>
      </c>
      <c r="W517" s="31">
        <f t="shared" ref="W517" si="520">W516+1</f>
        <v>127</v>
      </c>
      <c r="X517">
        <f t="shared" si="498"/>
        <v>56.19047619047619</v>
      </c>
    </row>
    <row r="518" spans="1:24" x14ac:dyDescent="0.45">
      <c r="A518">
        <v>2022</v>
      </c>
      <c r="B518">
        <v>5</v>
      </c>
      <c r="C518">
        <v>7</v>
      </c>
      <c r="D518">
        <v>60</v>
      </c>
      <c r="E518">
        <v>54</v>
      </c>
      <c r="F518">
        <v>7.0000000000000007E-2</v>
      </c>
      <c r="G518">
        <v>0</v>
      </c>
      <c r="H518">
        <v>0</v>
      </c>
      <c r="S518">
        <f t="shared" si="455"/>
        <v>128</v>
      </c>
      <c r="T518">
        <f t="shared" si="475"/>
        <v>57</v>
      </c>
      <c r="U518" s="31">
        <f t="shared" si="455"/>
        <v>128</v>
      </c>
      <c r="V518">
        <f t="shared" si="489"/>
        <v>56.571428571428569</v>
      </c>
      <c r="W518" s="31">
        <f t="shared" ref="W518" si="521">W517+1</f>
        <v>128</v>
      </c>
      <c r="X518">
        <f t="shared" si="498"/>
        <v>56.30952380952381</v>
      </c>
    </row>
    <row r="519" spans="1:24" x14ac:dyDescent="0.45">
      <c r="A519">
        <v>2022</v>
      </c>
      <c r="B519">
        <v>5</v>
      </c>
      <c r="C519">
        <v>8</v>
      </c>
      <c r="D519">
        <v>69</v>
      </c>
      <c r="E519">
        <v>50</v>
      </c>
      <c r="F519" t="s">
        <v>116</v>
      </c>
      <c r="G519" t="s">
        <v>117</v>
      </c>
      <c r="H519">
        <v>0</v>
      </c>
      <c r="S519">
        <f t="shared" si="455"/>
        <v>129</v>
      </c>
      <c r="T519">
        <f t="shared" si="475"/>
        <v>59.5</v>
      </c>
      <c r="U519" s="31">
        <f t="shared" si="455"/>
        <v>129</v>
      </c>
      <c r="V519">
        <f t="shared" si="489"/>
        <v>57.785714285714285</v>
      </c>
      <c r="W519" s="31">
        <f t="shared" ref="W519" si="522">W518+1</f>
        <v>129</v>
      </c>
      <c r="X519">
        <f t="shared" si="498"/>
        <v>56.571428571428569</v>
      </c>
    </row>
    <row r="520" spans="1:24" x14ac:dyDescent="0.45">
      <c r="A520">
        <v>2022</v>
      </c>
      <c r="B520">
        <v>5</v>
      </c>
      <c r="C520">
        <v>9</v>
      </c>
      <c r="D520">
        <v>78</v>
      </c>
      <c r="E520">
        <v>44</v>
      </c>
      <c r="F520">
        <v>0</v>
      </c>
      <c r="G520">
        <v>0</v>
      </c>
      <c r="H520">
        <v>0</v>
      </c>
      <c r="S520">
        <f t="shared" ref="S520:U583" si="523">S519+1</f>
        <v>130</v>
      </c>
      <c r="T520">
        <f t="shared" si="475"/>
        <v>61</v>
      </c>
      <c r="U520" s="31">
        <f t="shared" si="523"/>
        <v>130</v>
      </c>
      <c r="V520">
        <f t="shared" si="489"/>
        <v>58.857142857142854</v>
      </c>
      <c r="W520" s="31">
        <f t="shared" ref="W520" si="524">W519+1</f>
        <v>130</v>
      </c>
      <c r="X520">
        <f t="shared" si="498"/>
        <v>56.857142857142854</v>
      </c>
    </row>
    <row r="521" spans="1:24" x14ac:dyDescent="0.45">
      <c r="A521">
        <v>2022</v>
      </c>
      <c r="B521">
        <v>5</v>
      </c>
      <c r="C521">
        <v>10</v>
      </c>
      <c r="D521">
        <v>82</v>
      </c>
      <c r="E521">
        <v>43</v>
      </c>
      <c r="F521">
        <v>0</v>
      </c>
      <c r="G521">
        <v>0</v>
      </c>
      <c r="H521">
        <v>0</v>
      </c>
      <c r="S521">
        <f t="shared" si="523"/>
        <v>131</v>
      </c>
      <c r="T521">
        <f t="shared" si="475"/>
        <v>62.5</v>
      </c>
      <c r="U521" s="31">
        <f t="shared" si="523"/>
        <v>131</v>
      </c>
      <c r="V521">
        <f t="shared" si="489"/>
        <v>60.428571428571431</v>
      </c>
      <c r="W521" s="31">
        <f t="shared" ref="W521" si="525">W520+1</f>
        <v>131</v>
      </c>
      <c r="X521">
        <f t="shared" si="498"/>
        <v>57.452380952380949</v>
      </c>
    </row>
    <row r="522" spans="1:24" x14ac:dyDescent="0.45">
      <c r="A522">
        <v>2022</v>
      </c>
      <c r="B522">
        <v>5</v>
      </c>
      <c r="C522">
        <v>11</v>
      </c>
      <c r="D522">
        <v>85</v>
      </c>
      <c r="E522">
        <v>48</v>
      </c>
      <c r="F522">
        <v>0</v>
      </c>
      <c r="G522">
        <v>0</v>
      </c>
      <c r="H522">
        <v>0</v>
      </c>
      <c r="S522">
        <f t="shared" si="523"/>
        <v>132</v>
      </c>
      <c r="T522">
        <f t="shared" si="475"/>
        <v>66.5</v>
      </c>
      <c r="U522" s="31">
        <f t="shared" si="523"/>
        <v>132</v>
      </c>
      <c r="V522">
        <f t="shared" si="489"/>
        <v>62.392857142857146</v>
      </c>
      <c r="W522" s="31">
        <f t="shared" ref="W522" si="526">W521+1</f>
        <v>132</v>
      </c>
      <c r="X522">
        <f t="shared" si="498"/>
        <v>58.238095238095241</v>
      </c>
    </row>
    <row r="523" spans="1:24" x14ac:dyDescent="0.45">
      <c r="A523">
        <v>2022</v>
      </c>
      <c r="B523">
        <v>5</v>
      </c>
      <c r="C523">
        <v>12</v>
      </c>
      <c r="D523">
        <v>83</v>
      </c>
      <c r="E523">
        <v>49</v>
      </c>
      <c r="F523">
        <v>0</v>
      </c>
      <c r="G523">
        <v>0</v>
      </c>
      <c r="H523">
        <v>0</v>
      </c>
      <c r="S523">
        <f t="shared" si="523"/>
        <v>133</v>
      </c>
      <c r="T523">
        <f t="shared" si="475"/>
        <v>66</v>
      </c>
      <c r="U523" s="31">
        <f t="shared" si="523"/>
        <v>133</v>
      </c>
      <c r="V523">
        <f t="shared" si="489"/>
        <v>63.892857142857146</v>
      </c>
      <c r="W523" s="31">
        <f t="shared" ref="W523" si="527">W522+1</f>
        <v>133</v>
      </c>
      <c r="X523">
        <f t="shared" si="498"/>
        <v>58.5</v>
      </c>
    </row>
    <row r="524" spans="1:24" x14ac:dyDescent="0.45">
      <c r="A524">
        <v>2022</v>
      </c>
      <c r="B524">
        <v>5</v>
      </c>
      <c r="C524">
        <v>13</v>
      </c>
      <c r="D524">
        <v>80</v>
      </c>
      <c r="E524">
        <v>56</v>
      </c>
      <c r="F524">
        <v>0</v>
      </c>
      <c r="G524">
        <v>0</v>
      </c>
      <c r="H524">
        <v>0</v>
      </c>
      <c r="S524">
        <f t="shared" si="523"/>
        <v>134</v>
      </c>
      <c r="T524">
        <f t="shared" si="475"/>
        <v>68</v>
      </c>
      <c r="U524" s="31">
        <f t="shared" si="523"/>
        <v>134</v>
      </c>
      <c r="V524">
        <f t="shared" si="489"/>
        <v>64.642857142857139</v>
      </c>
      <c r="W524" s="31">
        <f t="shared" ref="W524" si="528">W523+1</f>
        <v>134</v>
      </c>
      <c r="X524">
        <f t="shared" si="498"/>
        <v>58.523809523809526</v>
      </c>
    </row>
    <row r="525" spans="1:24" x14ac:dyDescent="0.45">
      <c r="A525">
        <v>2022</v>
      </c>
      <c r="B525">
        <v>5</v>
      </c>
      <c r="C525">
        <v>14</v>
      </c>
      <c r="D525">
        <v>81</v>
      </c>
      <c r="E525">
        <v>54</v>
      </c>
      <c r="F525">
        <v>0</v>
      </c>
      <c r="G525">
        <v>0</v>
      </c>
      <c r="H525">
        <v>0</v>
      </c>
      <c r="S525">
        <f t="shared" si="523"/>
        <v>135</v>
      </c>
      <c r="T525">
        <f t="shared" si="475"/>
        <v>67.5</v>
      </c>
      <c r="U525" s="31">
        <f t="shared" si="523"/>
        <v>135</v>
      </c>
      <c r="V525">
        <f t="shared" si="489"/>
        <v>65.071428571428569</v>
      </c>
      <c r="W525" s="31">
        <f t="shared" ref="W525" si="529">W524+1</f>
        <v>135</v>
      </c>
      <c r="X525">
        <f t="shared" si="498"/>
        <v>59.19047619047619</v>
      </c>
    </row>
    <row r="526" spans="1:24" x14ac:dyDescent="0.45">
      <c r="A526">
        <v>2022</v>
      </c>
      <c r="B526">
        <v>5</v>
      </c>
      <c r="C526">
        <v>15</v>
      </c>
      <c r="D526">
        <v>83</v>
      </c>
      <c r="E526">
        <v>57</v>
      </c>
      <c r="F526">
        <v>0</v>
      </c>
      <c r="G526">
        <v>0</v>
      </c>
      <c r="H526">
        <v>0</v>
      </c>
      <c r="S526">
        <f t="shared" si="523"/>
        <v>136</v>
      </c>
      <c r="T526">
        <f t="shared" si="475"/>
        <v>70</v>
      </c>
      <c r="U526" s="31">
        <f t="shared" si="523"/>
        <v>136</v>
      </c>
      <c r="V526">
        <f t="shared" si="489"/>
        <v>65.321428571428569</v>
      </c>
      <c r="W526" s="31">
        <f t="shared" ref="W526" si="530">W525+1</f>
        <v>136</v>
      </c>
      <c r="X526">
        <f t="shared" si="498"/>
        <v>60.5</v>
      </c>
    </row>
    <row r="527" spans="1:24" x14ac:dyDescent="0.45">
      <c r="A527">
        <v>2022</v>
      </c>
      <c r="B527">
        <v>5</v>
      </c>
      <c r="C527">
        <v>16</v>
      </c>
      <c r="D527">
        <v>78</v>
      </c>
      <c r="E527">
        <v>55</v>
      </c>
      <c r="F527">
        <v>0.04</v>
      </c>
      <c r="G527">
        <v>0</v>
      </c>
      <c r="H527">
        <v>0</v>
      </c>
      <c r="S527">
        <f t="shared" si="523"/>
        <v>137</v>
      </c>
      <c r="T527">
        <f t="shared" si="475"/>
        <v>66.5</v>
      </c>
      <c r="U527" s="31">
        <f t="shared" si="523"/>
        <v>137</v>
      </c>
      <c r="V527">
        <f t="shared" si="489"/>
        <v>65.392857142857139</v>
      </c>
      <c r="W527" s="31">
        <f t="shared" ref="W527" si="531">W526+1</f>
        <v>137</v>
      </c>
      <c r="X527">
        <f t="shared" si="498"/>
        <v>61.476190476190474</v>
      </c>
    </row>
    <row r="528" spans="1:24" x14ac:dyDescent="0.45">
      <c r="A528">
        <v>2022</v>
      </c>
      <c r="B528">
        <v>5</v>
      </c>
      <c r="C528">
        <v>17</v>
      </c>
      <c r="D528">
        <v>81</v>
      </c>
      <c r="E528">
        <v>47</v>
      </c>
      <c r="F528">
        <v>0</v>
      </c>
      <c r="G528">
        <v>0</v>
      </c>
      <c r="H528">
        <v>0</v>
      </c>
      <c r="S528">
        <f t="shared" si="523"/>
        <v>138</v>
      </c>
      <c r="T528">
        <f t="shared" si="475"/>
        <v>64</v>
      </c>
      <c r="U528" s="31">
        <f t="shared" si="523"/>
        <v>138</v>
      </c>
      <c r="V528">
        <f t="shared" si="489"/>
        <v>65.107142857142861</v>
      </c>
      <c r="W528" s="31">
        <f t="shared" ref="W528" si="532">W527+1</f>
        <v>138</v>
      </c>
      <c r="X528">
        <f t="shared" si="498"/>
        <v>62.595238095238095</v>
      </c>
    </row>
    <row r="529" spans="1:24" x14ac:dyDescent="0.45">
      <c r="A529">
        <v>2022</v>
      </c>
      <c r="B529">
        <v>5</v>
      </c>
      <c r="C529">
        <v>18</v>
      </c>
      <c r="D529">
        <v>84</v>
      </c>
      <c r="E529">
        <v>49</v>
      </c>
      <c r="F529" t="s">
        <v>116</v>
      </c>
      <c r="G529" t="s">
        <v>117</v>
      </c>
      <c r="H529">
        <v>0</v>
      </c>
      <c r="S529">
        <f t="shared" si="523"/>
        <v>139</v>
      </c>
      <c r="T529">
        <f t="shared" si="475"/>
        <v>66.5</v>
      </c>
      <c r="U529" s="31">
        <f t="shared" si="523"/>
        <v>139</v>
      </c>
      <c r="V529">
        <f t="shared" si="489"/>
        <v>64.857142857142861</v>
      </c>
      <c r="W529" s="31">
        <f t="shared" ref="W529" si="533">W528+1</f>
        <v>139</v>
      </c>
      <c r="X529">
        <f t="shared" si="498"/>
        <v>63.904761904761905</v>
      </c>
    </row>
    <row r="530" spans="1:24" x14ac:dyDescent="0.45">
      <c r="A530">
        <v>2022</v>
      </c>
      <c r="B530">
        <v>5</v>
      </c>
      <c r="C530">
        <v>19</v>
      </c>
      <c r="D530">
        <v>85</v>
      </c>
      <c r="E530">
        <v>62</v>
      </c>
      <c r="F530">
        <v>0.14000000000000001</v>
      </c>
      <c r="G530">
        <v>0</v>
      </c>
      <c r="H530">
        <v>0</v>
      </c>
      <c r="S530">
        <f t="shared" si="523"/>
        <v>140</v>
      </c>
      <c r="T530">
        <f t="shared" si="475"/>
        <v>73.5</v>
      </c>
      <c r="U530" s="31">
        <f t="shared" si="523"/>
        <v>140</v>
      </c>
      <c r="V530">
        <f t="shared" si="489"/>
        <v>65.392857142857139</v>
      </c>
      <c r="W530" s="31">
        <f t="shared" ref="W530" si="534">W529+1</f>
        <v>140</v>
      </c>
      <c r="X530">
        <f t="shared" si="498"/>
        <v>65.261904761904759</v>
      </c>
    </row>
    <row r="531" spans="1:24" x14ac:dyDescent="0.45">
      <c r="A531">
        <v>2022</v>
      </c>
      <c r="B531">
        <v>5</v>
      </c>
      <c r="C531">
        <v>20</v>
      </c>
      <c r="D531">
        <v>91</v>
      </c>
      <c r="E531">
        <v>62</v>
      </c>
      <c r="F531">
        <v>0</v>
      </c>
      <c r="G531">
        <v>0</v>
      </c>
      <c r="H531">
        <v>0</v>
      </c>
      <c r="S531">
        <f t="shared" si="523"/>
        <v>141</v>
      </c>
      <c r="T531">
        <f t="shared" si="475"/>
        <v>76.5</v>
      </c>
      <c r="U531" s="31">
        <f t="shared" si="523"/>
        <v>141</v>
      </c>
      <c r="V531">
        <f t="shared" si="489"/>
        <v>66.071428571428569</v>
      </c>
      <c r="W531" s="31">
        <f t="shared" ref="W531" si="535">W530+1</f>
        <v>141</v>
      </c>
      <c r="X531">
        <f t="shared" si="498"/>
        <v>66.166666666666671</v>
      </c>
    </row>
    <row r="532" spans="1:24" x14ac:dyDescent="0.45">
      <c r="A532">
        <v>2022</v>
      </c>
      <c r="B532">
        <v>5</v>
      </c>
      <c r="C532">
        <v>21</v>
      </c>
      <c r="D532">
        <v>88</v>
      </c>
      <c r="E532">
        <v>62</v>
      </c>
      <c r="F532">
        <v>0.02</v>
      </c>
      <c r="G532">
        <v>0</v>
      </c>
      <c r="H532">
        <v>0</v>
      </c>
      <c r="S532">
        <f t="shared" si="523"/>
        <v>142</v>
      </c>
      <c r="T532">
        <f t="shared" si="475"/>
        <v>75</v>
      </c>
      <c r="U532" s="31">
        <f t="shared" si="523"/>
        <v>142</v>
      </c>
      <c r="V532">
        <f t="shared" si="489"/>
        <v>67.357142857142861</v>
      </c>
      <c r="W532" s="31">
        <f t="shared" ref="W532" si="536">W531+1</f>
        <v>142</v>
      </c>
      <c r="X532">
        <f t="shared" si="498"/>
        <v>66.80952380952381</v>
      </c>
    </row>
    <row r="533" spans="1:24" x14ac:dyDescent="0.45">
      <c r="A533">
        <v>2022</v>
      </c>
      <c r="B533">
        <v>5</v>
      </c>
      <c r="C533">
        <v>22</v>
      </c>
      <c r="D533">
        <v>86</v>
      </c>
      <c r="E533">
        <v>60</v>
      </c>
      <c r="F533">
        <v>0.75</v>
      </c>
      <c r="G533">
        <v>0</v>
      </c>
      <c r="H533">
        <v>0</v>
      </c>
      <c r="S533">
        <f t="shared" si="523"/>
        <v>143</v>
      </c>
      <c r="T533">
        <f t="shared" si="475"/>
        <v>73</v>
      </c>
      <c r="U533" s="31">
        <f t="shared" si="523"/>
        <v>143</v>
      </c>
      <c r="V533">
        <f t="shared" si="489"/>
        <v>68.321428571428569</v>
      </c>
      <c r="W533" s="31">
        <f t="shared" ref="W533" si="537">W532+1</f>
        <v>143</v>
      </c>
      <c r="X533">
        <f t="shared" si="498"/>
        <v>67.11904761904762</v>
      </c>
    </row>
    <row r="534" spans="1:24" x14ac:dyDescent="0.45">
      <c r="A534">
        <v>2022</v>
      </c>
      <c r="B534">
        <v>5</v>
      </c>
      <c r="C534">
        <v>23</v>
      </c>
      <c r="D534">
        <v>69</v>
      </c>
      <c r="E534">
        <v>62</v>
      </c>
      <c r="F534">
        <v>1.31</v>
      </c>
      <c r="G534">
        <v>0</v>
      </c>
      <c r="H534">
        <v>0</v>
      </c>
      <c r="S534">
        <f t="shared" si="523"/>
        <v>144</v>
      </c>
      <c r="T534">
        <f t="shared" si="475"/>
        <v>65.5</v>
      </c>
      <c r="U534" s="31">
        <f t="shared" si="523"/>
        <v>144</v>
      </c>
      <c r="V534">
        <f t="shared" si="489"/>
        <v>68.642857142857139</v>
      </c>
      <c r="W534" s="31">
        <f t="shared" ref="W534" si="538">W533+1</f>
        <v>144</v>
      </c>
      <c r="X534">
        <f t="shared" si="498"/>
        <v>67.11904761904762</v>
      </c>
    </row>
    <row r="535" spans="1:24" x14ac:dyDescent="0.45">
      <c r="A535">
        <v>2022</v>
      </c>
      <c r="B535">
        <v>5</v>
      </c>
      <c r="C535">
        <v>24</v>
      </c>
      <c r="D535">
        <v>76</v>
      </c>
      <c r="E535">
        <v>57</v>
      </c>
      <c r="F535" t="s">
        <v>116</v>
      </c>
      <c r="G535" t="s">
        <v>117</v>
      </c>
      <c r="H535">
        <v>0</v>
      </c>
      <c r="S535">
        <f t="shared" si="523"/>
        <v>145</v>
      </c>
      <c r="T535">
        <f t="shared" si="475"/>
        <v>66.5</v>
      </c>
      <c r="U535" s="31">
        <f t="shared" si="523"/>
        <v>145</v>
      </c>
      <c r="V535">
        <f t="shared" si="489"/>
        <v>68.928571428571431</v>
      </c>
      <c r="W535" s="31">
        <f t="shared" ref="W535" si="539">W534+1</f>
        <v>145</v>
      </c>
      <c r="X535">
        <f t="shared" si="498"/>
        <v>67.047619047619051</v>
      </c>
    </row>
    <row r="536" spans="1:24" x14ac:dyDescent="0.45">
      <c r="A536">
        <v>2022</v>
      </c>
      <c r="B536">
        <v>5</v>
      </c>
      <c r="C536">
        <v>25</v>
      </c>
      <c r="D536">
        <v>83</v>
      </c>
      <c r="E536">
        <v>60</v>
      </c>
      <c r="F536">
        <v>0</v>
      </c>
      <c r="G536">
        <v>0</v>
      </c>
      <c r="H536">
        <v>0</v>
      </c>
      <c r="S536">
        <f t="shared" si="523"/>
        <v>146</v>
      </c>
      <c r="T536">
        <f t="shared" si="475"/>
        <v>71.5</v>
      </c>
      <c r="U536" s="31">
        <f t="shared" si="523"/>
        <v>146</v>
      </c>
      <c r="V536">
        <f t="shared" si="489"/>
        <v>69.285714285714292</v>
      </c>
      <c r="W536" s="31">
        <f t="shared" ref="W536" si="540">W535+1</f>
        <v>146</v>
      </c>
      <c r="X536">
        <f t="shared" si="498"/>
        <v>67.11904761904762</v>
      </c>
    </row>
    <row r="537" spans="1:24" x14ac:dyDescent="0.45">
      <c r="A537">
        <v>2022</v>
      </c>
      <c r="B537">
        <v>5</v>
      </c>
      <c r="C537">
        <v>26</v>
      </c>
      <c r="D537">
        <v>73</v>
      </c>
      <c r="E537">
        <v>64</v>
      </c>
      <c r="F537">
        <v>0.97</v>
      </c>
      <c r="G537">
        <v>0</v>
      </c>
      <c r="H537">
        <v>0</v>
      </c>
      <c r="S537">
        <f t="shared" si="523"/>
        <v>147</v>
      </c>
      <c r="T537">
        <f t="shared" si="475"/>
        <v>68.5</v>
      </c>
      <c r="U537" s="31">
        <f t="shared" si="523"/>
        <v>147</v>
      </c>
      <c r="V537">
        <f t="shared" si="489"/>
        <v>69.464285714285708</v>
      </c>
      <c r="W537" s="31">
        <f t="shared" ref="W537" si="541">W536+1</f>
        <v>147</v>
      </c>
      <c r="X537">
        <f t="shared" si="498"/>
        <v>67.238095238095241</v>
      </c>
    </row>
    <row r="538" spans="1:24" x14ac:dyDescent="0.45">
      <c r="A538">
        <v>2022</v>
      </c>
      <c r="B538">
        <v>5</v>
      </c>
      <c r="C538">
        <v>27</v>
      </c>
      <c r="D538">
        <v>73</v>
      </c>
      <c r="E538">
        <v>56</v>
      </c>
      <c r="F538">
        <v>1.49</v>
      </c>
      <c r="G538">
        <v>0</v>
      </c>
      <c r="H538">
        <v>0</v>
      </c>
      <c r="S538">
        <f t="shared" si="523"/>
        <v>148</v>
      </c>
      <c r="T538">
        <f t="shared" si="475"/>
        <v>64.5</v>
      </c>
      <c r="U538" s="31">
        <f t="shared" si="523"/>
        <v>148</v>
      </c>
      <c r="V538">
        <f t="shared" si="489"/>
        <v>69.214285714285708</v>
      </c>
      <c r="W538" s="31">
        <f t="shared" ref="W538" si="542">W537+1</f>
        <v>148</v>
      </c>
      <c r="X538">
        <f t="shared" si="498"/>
        <v>67.11904761904762</v>
      </c>
    </row>
    <row r="539" spans="1:24" x14ac:dyDescent="0.45">
      <c r="A539">
        <v>2022</v>
      </c>
      <c r="B539">
        <v>5</v>
      </c>
      <c r="C539">
        <v>28</v>
      </c>
      <c r="D539">
        <v>74</v>
      </c>
      <c r="E539">
        <v>53</v>
      </c>
      <c r="F539">
        <v>0</v>
      </c>
      <c r="G539">
        <v>0</v>
      </c>
      <c r="H539">
        <v>0</v>
      </c>
      <c r="S539">
        <f t="shared" si="523"/>
        <v>149</v>
      </c>
      <c r="T539">
        <f t="shared" ref="T539:T602" si="543">AVERAGE(D539:E539)</f>
        <v>63.5</v>
      </c>
      <c r="U539" s="31">
        <f t="shared" si="523"/>
        <v>149</v>
      </c>
      <c r="V539">
        <f t="shared" si="489"/>
        <v>68.928571428571431</v>
      </c>
      <c r="W539" s="31">
        <f t="shared" ref="W539" si="544">W538+1</f>
        <v>149</v>
      </c>
      <c r="X539">
        <f t="shared" si="498"/>
        <v>67.428571428571431</v>
      </c>
    </row>
    <row r="540" spans="1:24" x14ac:dyDescent="0.45">
      <c r="A540">
        <v>2022</v>
      </c>
      <c r="B540">
        <v>5</v>
      </c>
      <c r="C540">
        <v>29</v>
      </c>
      <c r="D540">
        <v>86</v>
      </c>
      <c r="E540">
        <v>54</v>
      </c>
      <c r="F540">
        <v>0</v>
      </c>
      <c r="G540">
        <v>0</v>
      </c>
      <c r="H540">
        <v>0</v>
      </c>
      <c r="S540">
        <f t="shared" si="523"/>
        <v>150</v>
      </c>
      <c r="T540">
        <f t="shared" si="543"/>
        <v>70</v>
      </c>
      <c r="U540" s="31">
        <f t="shared" si="523"/>
        <v>150</v>
      </c>
      <c r="V540">
        <f t="shared" si="489"/>
        <v>68.928571428571431</v>
      </c>
      <c r="W540" s="31">
        <f t="shared" ref="W540" si="545">W539+1</f>
        <v>150</v>
      </c>
      <c r="X540">
        <f t="shared" si="498"/>
        <v>67.928571428571431</v>
      </c>
    </row>
    <row r="541" spans="1:24" x14ac:dyDescent="0.45">
      <c r="A541">
        <v>2022</v>
      </c>
      <c r="B541">
        <v>5</v>
      </c>
      <c r="C541">
        <v>30</v>
      </c>
      <c r="D541">
        <v>89</v>
      </c>
      <c r="E541">
        <v>57</v>
      </c>
      <c r="F541">
        <v>0</v>
      </c>
      <c r="G541">
        <v>0</v>
      </c>
      <c r="H541">
        <v>0</v>
      </c>
      <c r="S541">
        <f t="shared" si="523"/>
        <v>151</v>
      </c>
      <c r="T541">
        <f t="shared" si="543"/>
        <v>73</v>
      </c>
      <c r="U541" s="31">
        <f t="shared" si="523"/>
        <v>151</v>
      </c>
      <c r="V541">
        <f t="shared" si="489"/>
        <v>69.392857142857139</v>
      </c>
      <c r="W541" s="31">
        <f t="shared" ref="W541" si="546">W540+1</f>
        <v>151</v>
      </c>
      <c r="X541">
        <f t="shared" si="498"/>
        <v>68.5</v>
      </c>
    </row>
    <row r="542" spans="1:24" x14ac:dyDescent="0.45">
      <c r="A542">
        <v>2022</v>
      </c>
      <c r="B542">
        <v>5</v>
      </c>
      <c r="C542">
        <v>31</v>
      </c>
      <c r="D542">
        <v>90</v>
      </c>
      <c r="E542">
        <v>59</v>
      </c>
      <c r="F542">
        <v>0</v>
      </c>
      <c r="G542">
        <v>0</v>
      </c>
      <c r="H542">
        <v>0</v>
      </c>
      <c r="S542">
        <f t="shared" si="523"/>
        <v>152</v>
      </c>
      <c r="T542">
        <f t="shared" si="543"/>
        <v>74.5</v>
      </c>
      <c r="U542" s="31">
        <f t="shared" si="523"/>
        <v>152</v>
      </c>
      <c r="V542">
        <f t="shared" si="489"/>
        <v>70.142857142857139</v>
      </c>
      <c r="W542" s="31">
        <f t="shared" ref="W542" si="547">W541+1</f>
        <v>152</v>
      </c>
      <c r="X542">
        <f t="shared" si="498"/>
        <v>69.071428571428569</v>
      </c>
    </row>
    <row r="543" spans="1:24" x14ac:dyDescent="0.45">
      <c r="A543">
        <v>2022</v>
      </c>
      <c r="B543">
        <v>6</v>
      </c>
      <c r="C543">
        <v>1</v>
      </c>
      <c r="D543">
        <v>88</v>
      </c>
      <c r="E543">
        <v>62</v>
      </c>
      <c r="F543">
        <v>0</v>
      </c>
      <c r="G543">
        <v>0</v>
      </c>
      <c r="H543">
        <v>0</v>
      </c>
      <c r="S543">
        <f t="shared" si="523"/>
        <v>153</v>
      </c>
      <c r="T543">
        <f t="shared" si="543"/>
        <v>75</v>
      </c>
      <c r="U543" s="31">
        <f t="shared" si="523"/>
        <v>153</v>
      </c>
      <c r="V543">
        <f t="shared" si="489"/>
        <v>70.75</v>
      </c>
      <c r="W543" s="31">
        <f t="shared" ref="W543" si="548">W542+1</f>
        <v>153</v>
      </c>
      <c r="X543">
        <f t="shared" si="498"/>
        <v>69.476190476190482</v>
      </c>
    </row>
    <row r="544" spans="1:24" x14ac:dyDescent="0.45">
      <c r="A544">
        <v>2022</v>
      </c>
      <c r="B544">
        <v>6</v>
      </c>
      <c r="C544">
        <v>2</v>
      </c>
      <c r="D544">
        <v>87</v>
      </c>
      <c r="E544">
        <v>64</v>
      </c>
      <c r="F544">
        <v>0.21</v>
      </c>
      <c r="G544">
        <v>0</v>
      </c>
      <c r="H544">
        <v>0</v>
      </c>
      <c r="S544">
        <f t="shared" si="523"/>
        <v>154</v>
      </c>
      <c r="T544">
        <f t="shared" si="543"/>
        <v>75.5</v>
      </c>
      <c r="U544" s="31">
        <f t="shared" si="523"/>
        <v>154</v>
      </c>
      <c r="V544">
        <f t="shared" si="489"/>
        <v>70.892857142857139</v>
      </c>
      <c r="W544" s="31">
        <f t="shared" ref="W544" si="549">W543+1</f>
        <v>154</v>
      </c>
      <c r="X544">
        <f t="shared" si="498"/>
        <v>69.928571428571431</v>
      </c>
    </row>
    <row r="545" spans="1:24" x14ac:dyDescent="0.45">
      <c r="A545">
        <v>2022</v>
      </c>
      <c r="B545">
        <v>6</v>
      </c>
      <c r="C545">
        <v>3</v>
      </c>
      <c r="D545">
        <v>79</v>
      </c>
      <c r="E545">
        <v>60</v>
      </c>
      <c r="F545">
        <v>0</v>
      </c>
      <c r="G545">
        <v>0</v>
      </c>
      <c r="H545">
        <v>0</v>
      </c>
      <c r="S545">
        <f t="shared" si="523"/>
        <v>155</v>
      </c>
      <c r="T545">
        <f t="shared" si="543"/>
        <v>69.5</v>
      </c>
      <c r="U545" s="31">
        <f t="shared" si="523"/>
        <v>155</v>
      </c>
      <c r="V545">
        <f t="shared" si="489"/>
        <v>70.392857142857139</v>
      </c>
      <c r="W545" s="31">
        <f t="shared" ref="W545" si="550">W544+1</f>
        <v>155</v>
      </c>
      <c r="X545">
        <f t="shared" si="498"/>
        <v>70</v>
      </c>
    </row>
    <row r="546" spans="1:24" x14ac:dyDescent="0.45">
      <c r="A546">
        <v>2022</v>
      </c>
      <c r="B546">
        <v>6</v>
      </c>
      <c r="C546">
        <v>4</v>
      </c>
      <c r="D546">
        <v>82</v>
      </c>
      <c r="E546">
        <v>51</v>
      </c>
      <c r="F546">
        <v>0</v>
      </c>
      <c r="G546">
        <v>0</v>
      </c>
      <c r="H546">
        <v>0</v>
      </c>
      <c r="S546">
        <f t="shared" si="523"/>
        <v>156</v>
      </c>
      <c r="T546">
        <f t="shared" si="543"/>
        <v>66.5</v>
      </c>
      <c r="U546" s="31">
        <f t="shared" si="523"/>
        <v>156</v>
      </c>
      <c r="V546">
        <f t="shared" si="489"/>
        <v>69.785714285714292</v>
      </c>
      <c r="W546" s="31">
        <f t="shared" ref="W546" si="551">W545+1</f>
        <v>156</v>
      </c>
      <c r="X546">
        <f t="shared" si="498"/>
        <v>69.952380952380949</v>
      </c>
    </row>
    <row r="547" spans="1:24" x14ac:dyDescent="0.45">
      <c r="A547">
        <v>2022</v>
      </c>
      <c r="B547">
        <v>6</v>
      </c>
      <c r="C547">
        <v>5</v>
      </c>
      <c r="D547">
        <v>83</v>
      </c>
      <c r="E547">
        <v>52</v>
      </c>
      <c r="F547">
        <v>0</v>
      </c>
      <c r="G547">
        <v>0</v>
      </c>
      <c r="H547">
        <v>0</v>
      </c>
      <c r="S547">
        <f t="shared" si="523"/>
        <v>157</v>
      </c>
      <c r="T547">
        <f t="shared" si="543"/>
        <v>67.5</v>
      </c>
      <c r="U547" s="31">
        <f t="shared" si="523"/>
        <v>157</v>
      </c>
      <c r="V547">
        <f t="shared" si="489"/>
        <v>69.392857142857139</v>
      </c>
      <c r="W547" s="31">
        <f t="shared" ref="W547" si="552">W546+1</f>
        <v>157</v>
      </c>
      <c r="X547">
        <f t="shared" si="498"/>
        <v>69.833333333333329</v>
      </c>
    </row>
    <row r="548" spans="1:24" x14ac:dyDescent="0.45">
      <c r="A548">
        <v>2022</v>
      </c>
      <c r="B548">
        <v>6</v>
      </c>
      <c r="C548">
        <v>6</v>
      </c>
      <c r="D548">
        <v>85</v>
      </c>
      <c r="E548">
        <v>53</v>
      </c>
      <c r="F548">
        <v>0</v>
      </c>
      <c r="G548">
        <v>0</v>
      </c>
      <c r="H548">
        <v>0</v>
      </c>
      <c r="S548">
        <f t="shared" si="523"/>
        <v>158</v>
      </c>
      <c r="T548">
        <f t="shared" si="543"/>
        <v>69</v>
      </c>
      <c r="U548" s="31">
        <f t="shared" si="523"/>
        <v>158</v>
      </c>
      <c r="V548">
        <f t="shared" si="489"/>
        <v>69.642857142857139</v>
      </c>
      <c r="W548" s="31">
        <f t="shared" ref="W548" si="553">W547+1</f>
        <v>158</v>
      </c>
      <c r="X548">
        <f t="shared" si="498"/>
        <v>69.952380952380949</v>
      </c>
    </row>
    <row r="549" spans="1:24" x14ac:dyDescent="0.45">
      <c r="A549">
        <v>2022</v>
      </c>
      <c r="B549">
        <v>6</v>
      </c>
      <c r="C549">
        <v>7</v>
      </c>
      <c r="D549">
        <v>82</v>
      </c>
      <c r="E549">
        <v>67</v>
      </c>
      <c r="F549">
        <v>7.0000000000000007E-2</v>
      </c>
      <c r="G549">
        <v>0</v>
      </c>
      <c r="H549">
        <v>0</v>
      </c>
      <c r="S549">
        <f t="shared" si="523"/>
        <v>159</v>
      </c>
      <c r="T549">
        <f t="shared" si="543"/>
        <v>74.5</v>
      </c>
      <c r="U549" s="31">
        <f t="shared" si="523"/>
        <v>159</v>
      </c>
      <c r="V549">
        <f t="shared" si="489"/>
        <v>70.214285714285708</v>
      </c>
      <c r="W549" s="31">
        <f t="shared" ref="W549" si="554">W548+1</f>
        <v>159</v>
      </c>
      <c r="X549">
        <f t="shared" si="498"/>
        <v>70.452380952380949</v>
      </c>
    </row>
    <row r="550" spans="1:24" x14ac:dyDescent="0.45">
      <c r="A550">
        <v>2022</v>
      </c>
      <c r="B550">
        <v>6</v>
      </c>
      <c r="C550">
        <v>8</v>
      </c>
      <c r="D550">
        <v>87</v>
      </c>
      <c r="E550">
        <v>68</v>
      </c>
      <c r="F550" t="s">
        <v>116</v>
      </c>
      <c r="G550" t="s">
        <v>117</v>
      </c>
      <c r="H550">
        <v>0</v>
      </c>
      <c r="S550">
        <f t="shared" si="523"/>
        <v>160</v>
      </c>
      <c r="T550">
        <f t="shared" si="543"/>
        <v>77.5</v>
      </c>
      <c r="U550" s="31">
        <f t="shared" si="523"/>
        <v>160</v>
      </c>
      <c r="V550">
        <f t="shared" si="489"/>
        <v>70.642857142857139</v>
      </c>
      <c r="W550" s="31">
        <f t="shared" ref="W550" si="555">W549+1</f>
        <v>160</v>
      </c>
      <c r="X550">
        <f t="shared" si="498"/>
        <v>70.976190476190482</v>
      </c>
    </row>
    <row r="551" spans="1:24" x14ac:dyDescent="0.45">
      <c r="A551">
        <v>2022</v>
      </c>
      <c r="B551">
        <v>6</v>
      </c>
      <c r="C551">
        <v>9</v>
      </c>
      <c r="D551">
        <v>81</v>
      </c>
      <c r="E551">
        <v>62</v>
      </c>
      <c r="F551">
        <v>0</v>
      </c>
      <c r="G551">
        <v>0</v>
      </c>
      <c r="H551">
        <v>0</v>
      </c>
      <c r="S551">
        <f t="shared" si="523"/>
        <v>161</v>
      </c>
      <c r="T551">
        <f t="shared" si="543"/>
        <v>71.5</v>
      </c>
      <c r="U551" s="31">
        <f t="shared" si="523"/>
        <v>161</v>
      </c>
      <c r="V551">
        <f t="shared" si="489"/>
        <v>70.857142857142861</v>
      </c>
      <c r="W551" s="31">
        <f t="shared" ref="W551" si="556">W550+1</f>
        <v>161</v>
      </c>
      <c r="X551">
        <f t="shared" si="498"/>
        <v>70.88095238095238</v>
      </c>
    </row>
    <row r="552" spans="1:24" x14ac:dyDescent="0.45">
      <c r="A552">
        <v>2022</v>
      </c>
      <c r="B552">
        <v>6</v>
      </c>
      <c r="C552">
        <v>10</v>
      </c>
      <c r="D552">
        <v>79</v>
      </c>
      <c r="E552">
        <v>52</v>
      </c>
      <c r="F552" t="s">
        <v>116</v>
      </c>
      <c r="G552" t="s">
        <v>117</v>
      </c>
      <c r="H552">
        <v>0</v>
      </c>
      <c r="S552">
        <f t="shared" si="523"/>
        <v>162</v>
      </c>
      <c r="T552">
        <f t="shared" si="543"/>
        <v>65.5</v>
      </c>
      <c r="U552" s="31">
        <f t="shared" si="523"/>
        <v>162</v>
      </c>
      <c r="V552">
        <f t="shared" ref="V552:V615" si="557">AVERAGE(T539:T552)</f>
        <v>70.928571428571431</v>
      </c>
      <c r="W552" s="31">
        <f t="shared" ref="W552" si="558">W551+1</f>
        <v>162</v>
      </c>
      <c r="X552">
        <f t="shared" si="498"/>
        <v>70.357142857142861</v>
      </c>
    </row>
    <row r="553" spans="1:24" x14ac:dyDescent="0.45">
      <c r="A553">
        <v>2022</v>
      </c>
      <c r="B553">
        <v>6</v>
      </c>
      <c r="C553">
        <v>11</v>
      </c>
      <c r="D553">
        <v>84</v>
      </c>
      <c r="E553">
        <v>58</v>
      </c>
      <c r="F553">
        <v>0</v>
      </c>
      <c r="G553">
        <v>0</v>
      </c>
      <c r="H553">
        <v>0</v>
      </c>
      <c r="S553">
        <f t="shared" si="523"/>
        <v>163</v>
      </c>
      <c r="T553">
        <f t="shared" si="543"/>
        <v>71</v>
      </c>
      <c r="U553" s="31">
        <f t="shared" si="523"/>
        <v>163</v>
      </c>
      <c r="V553">
        <f t="shared" si="557"/>
        <v>71.464285714285708</v>
      </c>
      <c r="W553" s="31">
        <f t="shared" ref="W553" si="559">W552+1</f>
        <v>163</v>
      </c>
      <c r="X553">
        <f t="shared" si="498"/>
        <v>70.166666666666671</v>
      </c>
    </row>
    <row r="554" spans="1:24" x14ac:dyDescent="0.45">
      <c r="A554">
        <v>2022</v>
      </c>
      <c r="B554">
        <v>6</v>
      </c>
      <c r="C554">
        <v>12</v>
      </c>
      <c r="D554">
        <v>88</v>
      </c>
      <c r="E554">
        <v>60</v>
      </c>
      <c r="F554">
        <v>0</v>
      </c>
      <c r="G554">
        <v>0</v>
      </c>
      <c r="H554">
        <v>0</v>
      </c>
      <c r="S554">
        <f t="shared" si="523"/>
        <v>164</v>
      </c>
      <c r="T554">
        <f t="shared" si="543"/>
        <v>74</v>
      </c>
      <c r="U554" s="31">
        <f t="shared" si="523"/>
        <v>164</v>
      </c>
      <c r="V554">
        <f t="shared" si="557"/>
        <v>71.75</v>
      </c>
      <c r="W554" s="31">
        <f t="shared" ref="W554" si="560">W553+1</f>
        <v>164</v>
      </c>
      <c r="X554">
        <f t="shared" si="498"/>
        <v>70.214285714285708</v>
      </c>
    </row>
    <row r="555" spans="1:24" x14ac:dyDescent="0.45">
      <c r="A555">
        <v>2022</v>
      </c>
      <c r="B555">
        <v>6</v>
      </c>
      <c r="C555">
        <v>13</v>
      </c>
      <c r="D555">
        <v>91</v>
      </c>
      <c r="E555">
        <v>66</v>
      </c>
      <c r="F555" t="s">
        <v>116</v>
      </c>
      <c r="G555" t="s">
        <v>117</v>
      </c>
      <c r="H555">
        <v>0</v>
      </c>
      <c r="S555">
        <f t="shared" si="523"/>
        <v>165</v>
      </c>
      <c r="T555">
        <f t="shared" si="543"/>
        <v>78.5</v>
      </c>
      <c r="U555" s="31">
        <f t="shared" si="523"/>
        <v>165</v>
      </c>
      <c r="V555">
        <f t="shared" si="557"/>
        <v>72.142857142857139</v>
      </c>
      <c r="W555" s="31">
        <f t="shared" ref="W555" si="561">W554+1</f>
        <v>165</v>
      </c>
      <c r="X555">
        <f t="shared" si="498"/>
        <v>70.833333333333329</v>
      </c>
    </row>
    <row r="556" spans="1:24" x14ac:dyDescent="0.45">
      <c r="A556">
        <v>2022</v>
      </c>
      <c r="B556">
        <v>6</v>
      </c>
      <c r="C556">
        <v>14</v>
      </c>
      <c r="D556">
        <v>90</v>
      </c>
      <c r="E556">
        <v>68</v>
      </c>
      <c r="F556">
        <v>0.56000000000000005</v>
      </c>
      <c r="G556">
        <v>0</v>
      </c>
      <c r="H556">
        <v>0</v>
      </c>
      <c r="S556">
        <f t="shared" si="523"/>
        <v>166</v>
      </c>
      <c r="T556">
        <f t="shared" si="543"/>
        <v>79</v>
      </c>
      <c r="U556" s="31">
        <f t="shared" si="523"/>
        <v>166</v>
      </c>
      <c r="V556">
        <f t="shared" si="557"/>
        <v>72.464285714285708</v>
      </c>
      <c r="W556" s="31">
        <f t="shared" ref="W556" si="562">W555+1</f>
        <v>166</v>
      </c>
      <c r="X556">
        <f t="shared" si="498"/>
        <v>71.428571428571431</v>
      </c>
    </row>
    <row r="557" spans="1:24" x14ac:dyDescent="0.45">
      <c r="A557">
        <v>2022</v>
      </c>
      <c r="B557">
        <v>6</v>
      </c>
      <c r="C557">
        <v>15</v>
      </c>
      <c r="D557">
        <v>95</v>
      </c>
      <c r="E557">
        <v>72</v>
      </c>
      <c r="F557">
        <v>0</v>
      </c>
      <c r="G557">
        <v>0</v>
      </c>
      <c r="H557">
        <v>0</v>
      </c>
      <c r="S557">
        <f t="shared" si="523"/>
        <v>167</v>
      </c>
      <c r="T557">
        <f t="shared" si="543"/>
        <v>83.5</v>
      </c>
      <c r="U557" s="31">
        <f t="shared" si="523"/>
        <v>167</v>
      </c>
      <c r="V557">
        <f t="shared" si="557"/>
        <v>73.071428571428569</v>
      </c>
      <c r="W557" s="31">
        <f t="shared" ref="W557" si="563">W556+1</f>
        <v>167</v>
      </c>
      <c r="X557">
        <f t="shared" si="498"/>
        <v>72</v>
      </c>
    </row>
    <row r="558" spans="1:24" x14ac:dyDescent="0.45">
      <c r="A558">
        <v>2022</v>
      </c>
      <c r="B558">
        <v>6</v>
      </c>
      <c r="C558">
        <v>16</v>
      </c>
      <c r="D558">
        <v>94</v>
      </c>
      <c r="E558">
        <v>71</v>
      </c>
      <c r="F558">
        <v>0.04</v>
      </c>
      <c r="G558">
        <v>0</v>
      </c>
      <c r="H558">
        <v>0</v>
      </c>
      <c r="S558">
        <f t="shared" si="523"/>
        <v>168</v>
      </c>
      <c r="T558">
        <f t="shared" si="543"/>
        <v>82.5</v>
      </c>
      <c r="U558" s="31">
        <f t="shared" si="523"/>
        <v>168</v>
      </c>
      <c r="V558">
        <f t="shared" si="557"/>
        <v>73.571428571428569</v>
      </c>
      <c r="W558" s="31">
        <f t="shared" ref="W558" si="564">W557+1</f>
        <v>168</v>
      </c>
      <c r="X558">
        <f t="shared" si="498"/>
        <v>72.666666666666671</v>
      </c>
    </row>
    <row r="559" spans="1:24" x14ac:dyDescent="0.45">
      <c r="A559">
        <v>2022</v>
      </c>
      <c r="B559">
        <v>6</v>
      </c>
      <c r="C559">
        <v>17</v>
      </c>
      <c r="D559">
        <v>91</v>
      </c>
      <c r="E559">
        <v>67</v>
      </c>
      <c r="F559">
        <v>0.04</v>
      </c>
      <c r="G559">
        <v>0</v>
      </c>
      <c r="H559">
        <v>0</v>
      </c>
      <c r="S559">
        <f t="shared" si="523"/>
        <v>169</v>
      </c>
      <c r="T559">
        <f t="shared" si="543"/>
        <v>79</v>
      </c>
      <c r="U559" s="31">
        <f t="shared" si="523"/>
        <v>169</v>
      </c>
      <c r="V559">
        <f t="shared" si="557"/>
        <v>74.25</v>
      </c>
      <c r="W559" s="31">
        <f t="shared" ref="W559" si="565">W558+1</f>
        <v>169</v>
      </c>
      <c r="X559">
        <f t="shared" ref="X559:X622" si="566">AVERAGE(T539:T559)</f>
        <v>73.357142857142861</v>
      </c>
    </row>
    <row r="560" spans="1:24" x14ac:dyDescent="0.45">
      <c r="A560">
        <v>2022</v>
      </c>
      <c r="B560">
        <v>6</v>
      </c>
      <c r="C560">
        <v>18</v>
      </c>
      <c r="D560">
        <v>82</v>
      </c>
      <c r="E560">
        <v>58</v>
      </c>
      <c r="F560" t="s">
        <v>116</v>
      </c>
      <c r="G560" t="s">
        <v>117</v>
      </c>
      <c r="H560">
        <v>0</v>
      </c>
      <c r="S560">
        <f t="shared" si="523"/>
        <v>170</v>
      </c>
      <c r="T560">
        <f t="shared" si="543"/>
        <v>70</v>
      </c>
      <c r="U560" s="31">
        <f t="shared" si="523"/>
        <v>170</v>
      </c>
      <c r="V560">
        <f t="shared" si="557"/>
        <v>74.5</v>
      </c>
      <c r="W560" s="31">
        <f t="shared" ref="W560" si="567">W559+1</f>
        <v>170</v>
      </c>
      <c r="X560">
        <f t="shared" si="566"/>
        <v>73.666666666666671</v>
      </c>
    </row>
    <row r="561" spans="1:24" x14ac:dyDescent="0.45">
      <c r="A561">
        <v>2022</v>
      </c>
      <c r="B561">
        <v>6</v>
      </c>
      <c r="C561">
        <v>19</v>
      </c>
      <c r="D561">
        <v>82</v>
      </c>
      <c r="E561">
        <v>49</v>
      </c>
      <c r="F561">
        <v>0</v>
      </c>
      <c r="G561">
        <v>0</v>
      </c>
      <c r="H561">
        <v>0</v>
      </c>
      <c r="S561">
        <f t="shared" si="523"/>
        <v>171</v>
      </c>
      <c r="T561">
        <f t="shared" si="543"/>
        <v>65.5</v>
      </c>
      <c r="U561" s="31">
        <f t="shared" si="523"/>
        <v>171</v>
      </c>
      <c r="V561">
        <f t="shared" si="557"/>
        <v>74.357142857142861</v>
      </c>
      <c r="W561" s="31">
        <f t="shared" ref="W561" si="568">W560+1</f>
        <v>171</v>
      </c>
      <c r="X561">
        <f t="shared" si="566"/>
        <v>73.452380952380949</v>
      </c>
    </row>
    <row r="562" spans="1:24" x14ac:dyDescent="0.45">
      <c r="A562">
        <v>2022</v>
      </c>
      <c r="B562">
        <v>6</v>
      </c>
      <c r="C562">
        <v>20</v>
      </c>
      <c r="D562">
        <v>86</v>
      </c>
      <c r="E562">
        <v>50</v>
      </c>
      <c r="F562">
        <v>0</v>
      </c>
      <c r="G562">
        <v>0</v>
      </c>
      <c r="H562">
        <v>0</v>
      </c>
      <c r="S562">
        <f t="shared" si="523"/>
        <v>172</v>
      </c>
      <c r="T562">
        <f t="shared" si="543"/>
        <v>68</v>
      </c>
      <c r="U562" s="31">
        <f t="shared" si="523"/>
        <v>172</v>
      </c>
      <c r="V562">
        <f t="shared" si="557"/>
        <v>74.285714285714292</v>
      </c>
      <c r="W562" s="31">
        <f t="shared" ref="W562" si="569">W561+1</f>
        <v>172</v>
      </c>
      <c r="X562">
        <f t="shared" si="566"/>
        <v>73.214285714285708</v>
      </c>
    </row>
    <row r="563" spans="1:24" x14ac:dyDescent="0.45">
      <c r="A563">
        <v>2022</v>
      </c>
      <c r="B563">
        <v>6</v>
      </c>
      <c r="C563">
        <v>21</v>
      </c>
      <c r="D563">
        <v>91</v>
      </c>
      <c r="E563">
        <v>52</v>
      </c>
      <c r="F563">
        <v>0</v>
      </c>
      <c r="G563">
        <v>0</v>
      </c>
      <c r="H563">
        <v>0</v>
      </c>
      <c r="S563">
        <f t="shared" si="523"/>
        <v>173</v>
      </c>
      <c r="T563">
        <f t="shared" si="543"/>
        <v>71.5</v>
      </c>
      <c r="U563" s="31">
        <f t="shared" si="523"/>
        <v>173</v>
      </c>
      <c r="V563">
        <f t="shared" si="557"/>
        <v>74.071428571428569</v>
      </c>
      <c r="W563" s="31">
        <f t="shared" ref="W563" si="570">W562+1</f>
        <v>173</v>
      </c>
      <c r="X563">
        <f t="shared" si="566"/>
        <v>73.071428571428569</v>
      </c>
    </row>
    <row r="564" spans="1:24" x14ac:dyDescent="0.45">
      <c r="A564">
        <v>2022</v>
      </c>
      <c r="B564">
        <v>6</v>
      </c>
      <c r="C564">
        <v>22</v>
      </c>
      <c r="D564">
        <v>94</v>
      </c>
      <c r="E564">
        <v>57</v>
      </c>
      <c r="F564">
        <v>0</v>
      </c>
      <c r="G564">
        <v>0</v>
      </c>
      <c r="H564">
        <v>0</v>
      </c>
      <c r="S564">
        <f t="shared" si="523"/>
        <v>174</v>
      </c>
      <c r="T564">
        <f t="shared" si="543"/>
        <v>75.5</v>
      </c>
      <c r="U564" s="31">
        <f t="shared" si="523"/>
        <v>174</v>
      </c>
      <c r="V564">
        <f t="shared" si="557"/>
        <v>73.928571428571431</v>
      </c>
      <c r="W564" s="31">
        <f t="shared" ref="W564" si="571">W563+1</f>
        <v>174</v>
      </c>
      <c r="X564">
        <f t="shared" si="566"/>
        <v>73.095238095238102</v>
      </c>
    </row>
    <row r="565" spans="1:24" x14ac:dyDescent="0.45">
      <c r="A565">
        <v>2022</v>
      </c>
      <c r="B565">
        <v>6</v>
      </c>
      <c r="C565">
        <v>23</v>
      </c>
      <c r="D565">
        <v>92</v>
      </c>
      <c r="E565">
        <v>67</v>
      </c>
      <c r="F565">
        <v>0</v>
      </c>
      <c r="G565">
        <v>0</v>
      </c>
      <c r="H565">
        <v>0</v>
      </c>
      <c r="S565">
        <f t="shared" si="523"/>
        <v>175</v>
      </c>
      <c r="T565">
        <f t="shared" si="543"/>
        <v>79.5</v>
      </c>
      <c r="U565" s="31">
        <f t="shared" si="523"/>
        <v>175</v>
      </c>
      <c r="V565">
        <f t="shared" si="557"/>
        <v>74.5</v>
      </c>
      <c r="W565" s="31">
        <f t="shared" ref="W565" si="572">W564+1</f>
        <v>175</v>
      </c>
      <c r="X565">
        <f t="shared" si="566"/>
        <v>73.285714285714292</v>
      </c>
    </row>
    <row r="566" spans="1:24" x14ac:dyDescent="0.45">
      <c r="A566">
        <v>2022</v>
      </c>
      <c r="B566">
        <v>6</v>
      </c>
      <c r="C566">
        <v>24</v>
      </c>
      <c r="D566">
        <v>94</v>
      </c>
      <c r="E566">
        <v>60</v>
      </c>
      <c r="F566">
        <v>0</v>
      </c>
      <c r="G566">
        <v>0</v>
      </c>
      <c r="H566">
        <v>0</v>
      </c>
      <c r="S566">
        <f t="shared" si="523"/>
        <v>176</v>
      </c>
      <c r="T566">
        <f t="shared" si="543"/>
        <v>77</v>
      </c>
      <c r="U566" s="31">
        <f t="shared" si="523"/>
        <v>176</v>
      </c>
      <c r="V566">
        <f t="shared" si="557"/>
        <v>75.321428571428569</v>
      </c>
      <c r="W566" s="31">
        <f t="shared" ref="W566" si="573">W565+1</f>
        <v>176</v>
      </c>
      <c r="X566">
        <f t="shared" si="566"/>
        <v>73.642857142857139</v>
      </c>
    </row>
    <row r="567" spans="1:24" x14ac:dyDescent="0.45">
      <c r="A567">
        <v>2022</v>
      </c>
      <c r="B567">
        <v>6</v>
      </c>
      <c r="C567">
        <v>25</v>
      </c>
      <c r="D567">
        <v>89</v>
      </c>
      <c r="E567">
        <v>66</v>
      </c>
      <c r="F567" t="s">
        <v>116</v>
      </c>
      <c r="G567" t="s">
        <v>117</v>
      </c>
      <c r="H567">
        <v>0</v>
      </c>
      <c r="S567">
        <f t="shared" si="523"/>
        <v>177</v>
      </c>
      <c r="T567">
        <f t="shared" si="543"/>
        <v>77.5</v>
      </c>
      <c r="U567" s="31">
        <f t="shared" si="523"/>
        <v>177</v>
      </c>
      <c r="V567">
        <f t="shared" si="557"/>
        <v>75.785714285714292</v>
      </c>
      <c r="W567" s="31">
        <f t="shared" ref="W567" si="574">W566+1</f>
        <v>177</v>
      </c>
      <c r="X567">
        <f t="shared" si="566"/>
        <v>74.166666666666671</v>
      </c>
    </row>
    <row r="568" spans="1:24" x14ac:dyDescent="0.45">
      <c r="A568">
        <v>2022</v>
      </c>
      <c r="B568">
        <v>6</v>
      </c>
      <c r="C568">
        <v>26</v>
      </c>
      <c r="D568">
        <v>78</v>
      </c>
      <c r="E568">
        <v>68</v>
      </c>
      <c r="F568">
        <v>0.54</v>
      </c>
      <c r="G568">
        <v>0</v>
      </c>
      <c r="H568">
        <v>0</v>
      </c>
      <c r="S568">
        <f t="shared" si="523"/>
        <v>178</v>
      </c>
      <c r="T568">
        <f t="shared" si="543"/>
        <v>73</v>
      </c>
      <c r="U568" s="31">
        <f t="shared" si="523"/>
        <v>178</v>
      </c>
      <c r="V568">
        <f t="shared" si="557"/>
        <v>75.714285714285708</v>
      </c>
      <c r="W568" s="31">
        <f t="shared" ref="W568" si="575">W567+1</f>
        <v>178</v>
      </c>
      <c r="X568">
        <f t="shared" si="566"/>
        <v>74.428571428571431</v>
      </c>
    </row>
    <row r="569" spans="1:24" x14ac:dyDescent="0.45">
      <c r="A569">
        <v>2022</v>
      </c>
      <c r="B569">
        <v>6</v>
      </c>
      <c r="C569">
        <v>27</v>
      </c>
      <c r="D569">
        <v>85</v>
      </c>
      <c r="E569">
        <v>61</v>
      </c>
      <c r="F569">
        <v>0</v>
      </c>
      <c r="G569">
        <v>0</v>
      </c>
      <c r="H569">
        <v>0</v>
      </c>
      <c r="S569">
        <f t="shared" si="523"/>
        <v>179</v>
      </c>
      <c r="T569">
        <f t="shared" si="543"/>
        <v>73</v>
      </c>
      <c r="U569" s="31">
        <f t="shared" si="523"/>
        <v>179</v>
      </c>
      <c r="V569">
        <f t="shared" si="557"/>
        <v>75.321428571428569</v>
      </c>
      <c r="W569" s="31">
        <f t="shared" ref="W569" si="576">W568+1</f>
        <v>179</v>
      </c>
      <c r="X569">
        <f t="shared" si="566"/>
        <v>74.61904761904762</v>
      </c>
    </row>
    <row r="570" spans="1:24" x14ac:dyDescent="0.45">
      <c r="A570">
        <v>2022</v>
      </c>
      <c r="B570">
        <v>6</v>
      </c>
      <c r="C570">
        <v>28</v>
      </c>
      <c r="D570">
        <v>86</v>
      </c>
      <c r="E570">
        <v>54</v>
      </c>
      <c r="F570">
        <v>0</v>
      </c>
      <c r="G570">
        <v>0</v>
      </c>
      <c r="H570">
        <v>0</v>
      </c>
      <c r="S570">
        <f t="shared" si="523"/>
        <v>180</v>
      </c>
      <c r="T570">
        <f t="shared" si="543"/>
        <v>70</v>
      </c>
      <c r="U570" s="31">
        <f t="shared" si="523"/>
        <v>180</v>
      </c>
      <c r="V570">
        <f t="shared" si="557"/>
        <v>74.678571428571431</v>
      </c>
      <c r="W570" s="31">
        <f t="shared" ref="W570" si="577">W569+1</f>
        <v>180</v>
      </c>
      <c r="X570">
        <f t="shared" si="566"/>
        <v>74.404761904761898</v>
      </c>
    </row>
    <row r="571" spans="1:24" x14ac:dyDescent="0.45">
      <c r="A571">
        <v>2022</v>
      </c>
      <c r="B571">
        <v>6</v>
      </c>
      <c r="C571">
        <v>29</v>
      </c>
      <c r="D571">
        <v>89</v>
      </c>
      <c r="E571">
        <v>64</v>
      </c>
      <c r="F571">
        <v>0.01</v>
      </c>
      <c r="G571">
        <v>0</v>
      </c>
      <c r="H571">
        <v>0</v>
      </c>
      <c r="S571">
        <f t="shared" si="523"/>
        <v>181</v>
      </c>
      <c r="T571">
        <f t="shared" si="543"/>
        <v>76.5</v>
      </c>
      <c r="U571" s="31">
        <f t="shared" si="523"/>
        <v>181</v>
      </c>
      <c r="V571">
        <f t="shared" si="557"/>
        <v>74.178571428571431</v>
      </c>
      <c r="W571" s="31">
        <f t="shared" ref="W571" si="578">W570+1</f>
        <v>181</v>
      </c>
      <c r="X571">
        <f t="shared" si="566"/>
        <v>74.357142857142861</v>
      </c>
    </row>
    <row r="572" spans="1:24" x14ac:dyDescent="0.45">
      <c r="A572">
        <v>2022</v>
      </c>
      <c r="B572">
        <v>6</v>
      </c>
      <c r="C572">
        <v>30</v>
      </c>
      <c r="D572">
        <v>92</v>
      </c>
      <c r="E572">
        <v>64</v>
      </c>
      <c r="F572">
        <v>0</v>
      </c>
      <c r="G572">
        <v>0</v>
      </c>
      <c r="H572">
        <v>0</v>
      </c>
      <c r="S572">
        <f t="shared" si="523"/>
        <v>182</v>
      </c>
      <c r="T572">
        <f t="shared" si="543"/>
        <v>78</v>
      </c>
      <c r="U572" s="31">
        <f t="shared" si="523"/>
        <v>182</v>
      </c>
      <c r="V572">
        <f t="shared" si="557"/>
        <v>73.857142857142861</v>
      </c>
      <c r="W572" s="31">
        <f t="shared" ref="W572" si="579">W571+1</f>
        <v>182</v>
      </c>
      <c r="X572">
        <f t="shared" si="566"/>
        <v>74.666666666666671</v>
      </c>
    </row>
    <row r="573" spans="1:24" x14ac:dyDescent="0.45">
      <c r="A573">
        <v>2022</v>
      </c>
      <c r="B573">
        <v>7</v>
      </c>
      <c r="C573">
        <v>1</v>
      </c>
      <c r="D573">
        <v>93</v>
      </c>
      <c r="E573">
        <v>65</v>
      </c>
      <c r="F573" t="s">
        <v>116</v>
      </c>
      <c r="G573" t="s">
        <v>117</v>
      </c>
      <c r="H573">
        <v>0</v>
      </c>
      <c r="S573">
        <f t="shared" si="523"/>
        <v>183</v>
      </c>
      <c r="T573">
        <f t="shared" si="543"/>
        <v>79</v>
      </c>
      <c r="U573" s="31">
        <f t="shared" si="523"/>
        <v>183</v>
      </c>
      <c r="V573">
        <f t="shared" si="557"/>
        <v>73.857142857142861</v>
      </c>
      <c r="W573" s="31">
        <f t="shared" ref="W573" si="580">W572+1</f>
        <v>183</v>
      </c>
      <c r="X573">
        <f t="shared" si="566"/>
        <v>75.30952380952381</v>
      </c>
    </row>
    <row r="574" spans="1:24" x14ac:dyDescent="0.45">
      <c r="A574">
        <v>2022</v>
      </c>
      <c r="B574">
        <v>7</v>
      </c>
      <c r="C574">
        <v>2</v>
      </c>
      <c r="D574">
        <v>89</v>
      </c>
      <c r="E574">
        <v>68</v>
      </c>
      <c r="F574">
        <v>0</v>
      </c>
      <c r="G574">
        <v>0</v>
      </c>
      <c r="H574">
        <v>0</v>
      </c>
      <c r="S574">
        <f t="shared" si="523"/>
        <v>184</v>
      </c>
      <c r="T574">
        <f t="shared" si="543"/>
        <v>78.5</v>
      </c>
      <c r="U574" s="31">
        <f t="shared" si="523"/>
        <v>184</v>
      </c>
      <c r="V574">
        <f t="shared" si="557"/>
        <v>74.464285714285708</v>
      </c>
      <c r="W574" s="31">
        <f t="shared" ref="W574" si="581">W573+1</f>
        <v>184</v>
      </c>
      <c r="X574">
        <f t="shared" si="566"/>
        <v>75.666666666666671</v>
      </c>
    </row>
    <row r="575" spans="1:24" x14ac:dyDescent="0.45">
      <c r="A575">
        <v>2022</v>
      </c>
      <c r="B575">
        <v>7</v>
      </c>
      <c r="C575">
        <v>3</v>
      </c>
      <c r="D575">
        <v>89</v>
      </c>
      <c r="E575">
        <v>69</v>
      </c>
      <c r="F575">
        <v>0.3</v>
      </c>
      <c r="G575">
        <v>0</v>
      </c>
      <c r="H575">
        <v>0</v>
      </c>
      <c r="S575">
        <f t="shared" si="523"/>
        <v>185</v>
      </c>
      <c r="T575">
        <f t="shared" si="543"/>
        <v>79</v>
      </c>
      <c r="U575" s="31">
        <f t="shared" si="523"/>
        <v>185</v>
      </c>
      <c r="V575">
        <f t="shared" si="557"/>
        <v>75.428571428571431</v>
      </c>
      <c r="W575" s="31">
        <f t="shared" ref="W575" si="582">W574+1</f>
        <v>185</v>
      </c>
      <c r="X575">
        <f t="shared" si="566"/>
        <v>75.904761904761898</v>
      </c>
    </row>
    <row r="576" spans="1:24" x14ac:dyDescent="0.45">
      <c r="A576">
        <v>2022</v>
      </c>
      <c r="B576">
        <v>7</v>
      </c>
      <c r="C576">
        <v>4</v>
      </c>
      <c r="D576">
        <v>93</v>
      </c>
      <c r="E576">
        <v>68</v>
      </c>
      <c r="F576">
        <v>0</v>
      </c>
      <c r="G576">
        <v>0</v>
      </c>
      <c r="H576">
        <v>0</v>
      </c>
      <c r="S576">
        <f t="shared" si="523"/>
        <v>186</v>
      </c>
      <c r="T576">
        <f t="shared" si="543"/>
        <v>80.5</v>
      </c>
      <c r="U576" s="31">
        <f t="shared" si="523"/>
        <v>186</v>
      </c>
      <c r="V576">
        <f t="shared" si="557"/>
        <v>76.321428571428569</v>
      </c>
      <c r="W576" s="31">
        <f t="shared" ref="W576" si="583">W575+1</f>
        <v>186</v>
      </c>
      <c r="X576">
        <f t="shared" si="566"/>
        <v>76</v>
      </c>
    </row>
    <row r="577" spans="1:24" x14ac:dyDescent="0.45">
      <c r="A577">
        <v>2022</v>
      </c>
      <c r="B577">
        <v>7</v>
      </c>
      <c r="C577">
        <v>5</v>
      </c>
      <c r="D577">
        <v>94</v>
      </c>
      <c r="E577">
        <v>68</v>
      </c>
      <c r="F577">
        <v>0.44</v>
      </c>
      <c r="G577">
        <v>0</v>
      </c>
      <c r="H577">
        <v>0</v>
      </c>
      <c r="S577">
        <f t="shared" si="523"/>
        <v>187</v>
      </c>
      <c r="T577">
        <f t="shared" si="543"/>
        <v>81</v>
      </c>
      <c r="U577" s="31">
        <f t="shared" si="523"/>
        <v>187</v>
      </c>
      <c r="V577">
        <f t="shared" si="557"/>
        <v>77</v>
      </c>
      <c r="W577" s="31">
        <f t="shared" ref="W577" si="584">W576+1</f>
        <v>187</v>
      </c>
      <c r="X577">
        <f t="shared" si="566"/>
        <v>76.095238095238102</v>
      </c>
    </row>
    <row r="578" spans="1:24" x14ac:dyDescent="0.45">
      <c r="A578">
        <v>2022</v>
      </c>
      <c r="B578">
        <v>7</v>
      </c>
      <c r="C578">
        <v>6</v>
      </c>
      <c r="D578">
        <v>92</v>
      </c>
      <c r="E578">
        <v>67</v>
      </c>
      <c r="F578">
        <v>0.23</v>
      </c>
      <c r="G578">
        <v>0</v>
      </c>
      <c r="H578">
        <v>0</v>
      </c>
      <c r="S578">
        <f t="shared" si="523"/>
        <v>188</v>
      </c>
      <c r="T578">
        <f t="shared" si="543"/>
        <v>79.5</v>
      </c>
      <c r="U578" s="31">
        <f t="shared" si="523"/>
        <v>188</v>
      </c>
      <c r="V578">
        <f t="shared" si="557"/>
        <v>77.285714285714292</v>
      </c>
      <c r="W578" s="31">
        <f t="shared" ref="W578" si="585">W577+1</f>
        <v>188</v>
      </c>
      <c r="X578">
        <f t="shared" si="566"/>
        <v>75.904761904761898</v>
      </c>
    </row>
    <row r="579" spans="1:24" x14ac:dyDescent="0.45">
      <c r="A579">
        <v>2022</v>
      </c>
      <c r="B579">
        <v>7</v>
      </c>
      <c r="C579">
        <v>7</v>
      </c>
      <c r="D579">
        <v>88</v>
      </c>
      <c r="E579">
        <v>71</v>
      </c>
      <c r="F579">
        <v>0.28000000000000003</v>
      </c>
      <c r="G579">
        <v>0</v>
      </c>
      <c r="H579">
        <v>0</v>
      </c>
      <c r="S579">
        <f t="shared" si="523"/>
        <v>189</v>
      </c>
      <c r="T579">
        <f t="shared" si="543"/>
        <v>79.5</v>
      </c>
      <c r="U579" s="31">
        <f t="shared" si="523"/>
        <v>189</v>
      </c>
      <c r="V579">
        <f t="shared" si="557"/>
        <v>77.285714285714292</v>
      </c>
      <c r="W579" s="31">
        <f t="shared" ref="W579" si="586">W578+1</f>
        <v>189</v>
      </c>
      <c r="X579">
        <f t="shared" si="566"/>
        <v>75.761904761904759</v>
      </c>
    </row>
    <row r="580" spans="1:24" x14ac:dyDescent="0.45">
      <c r="A580">
        <v>2022</v>
      </c>
      <c r="B580">
        <v>7</v>
      </c>
      <c r="C580">
        <v>8</v>
      </c>
      <c r="D580">
        <v>89</v>
      </c>
      <c r="E580">
        <v>70</v>
      </c>
      <c r="F580">
        <v>0.1</v>
      </c>
      <c r="G580">
        <v>0</v>
      </c>
      <c r="H580">
        <v>0</v>
      </c>
      <c r="S580">
        <f t="shared" si="523"/>
        <v>190</v>
      </c>
      <c r="T580">
        <f t="shared" si="543"/>
        <v>79.5</v>
      </c>
      <c r="U580" s="31">
        <f t="shared" si="523"/>
        <v>190</v>
      </c>
      <c r="V580">
        <f t="shared" si="557"/>
        <v>77.464285714285708</v>
      </c>
      <c r="W580" s="31">
        <f t="shared" ref="W580" si="587">W579+1</f>
        <v>190</v>
      </c>
      <c r="X580">
        <f t="shared" si="566"/>
        <v>75.785714285714292</v>
      </c>
    </row>
    <row r="581" spans="1:24" x14ac:dyDescent="0.45">
      <c r="A581">
        <v>2022</v>
      </c>
      <c r="B581">
        <v>7</v>
      </c>
      <c r="C581">
        <v>9</v>
      </c>
      <c r="D581">
        <v>82</v>
      </c>
      <c r="E581">
        <v>68</v>
      </c>
      <c r="F581">
        <v>0.46</v>
      </c>
      <c r="G581">
        <v>0</v>
      </c>
      <c r="H581">
        <v>0</v>
      </c>
      <c r="S581">
        <f t="shared" si="523"/>
        <v>191</v>
      </c>
      <c r="T581">
        <f t="shared" si="543"/>
        <v>75</v>
      </c>
      <c r="U581" s="31">
        <f t="shared" si="523"/>
        <v>191</v>
      </c>
      <c r="V581">
        <f t="shared" si="557"/>
        <v>77.285714285714292</v>
      </c>
      <c r="W581" s="31">
        <f t="shared" ref="W581" si="588">W580+1</f>
        <v>191</v>
      </c>
      <c r="X581">
        <f t="shared" si="566"/>
        <v>76.023809523809518</v>
      </c>
    </row>
    <row r="582" spans="1:24" x14ac:dyDescent="0.45">
      <c r="A582">
        <v>2022</v>
      </c>
      <c r="B582">
        <v>7</v>
      </c>
      <c r="C582">
        <v>10</v>
      </c>
      <c r="D582">
        <v>77</v>
      </c>
      <c r="E582">
        <v>68</v>
      </c>
      <c r="F582">
        <v>0.66</v>
      </c>
      <c r="G582">
        <v>0</v>
      </c>
      <c r="H582">
        <v>0</v>
      </c>
      <c r="S582">
        <f t="shared" si="523"/>
        <v>192</v>
      </c>
      <c r="T582">
        <f t="shared" si="543"/>
        <v>72.5</v>
      </c>
      <c r="U582" s="31">
        <f t="shared" si="523"/>
        <v>192</v>
      </c>
      <c r="V582">
        <f t="shared" si="557"/>
        <v>77.25</v>
      </c>
      <c r="W582" s="31">
        <f t="shared" ref="W582" si="589">W581+1</f>
        <v>192</v>
      </c>
      <c r="X582">
        <f t="shared" si="566"/>
        <v>76.357142857142861</v>
      </c>
    </row>
    <row r="583" spans="1:24" x14ac:dyDescent="0.45">
      <c r="A583">
        <v>2022</v>
      </c>
      <c r="B583">
        <v>7</v>
      </c>
      <c r="C583">
        <v>11</v>
      </c>
      <c r="D583">
        <v>87</v>
      </c>
      <c r="E583">
        <v>63</v>
      </c>
      <c r="F583">
        <v>0</v>
      </c>
      <c r="G583">
        <v>0</v>
      </c>
      <c r="H583">
        <v>0</v>
      </c>
      <c r="S583">
        <f t="shared" si="523"/>
        <v>193</v>
      </c>
      <c r="T583">
        <f t="shared" si="543"/>
        <v>75</v>
      </c>
      <c r="U583" s="31">
        <f t="shared" si="523"/>
        <v>193</v>
      </c>
      <c r="V583">
        <f t="shared" si="557"/>
        <v>77.392857142857139</v>
      </c>
      <c r="W583" s="31">
        <f t="shared" ref="W583" si="590">W582+1</f>
        <v>193</v>
      </c>
      <c r="X583">
        <f t="shared" si="566"/>
        <v>76.69047619047619</v>
      </c>
    </row>
    <row r="584" spans="1:24" x14ac:dyDescent="0.45">
      <c r="A584">
        <v>2022</v>
      </c>
      <c r="B584">
        <v>7</v>
      </c>
      <c r="C584">
        <v>12</v>
      </c>
      <c r="D584">
        <v>88</v>
      </c>
      <c r="E584">
        <v>66</v>
      </c>
      <c r="F584" t="s">
        <v>116</v>
      </c>
      <c r="G584" t="s">
        <v>117</v>
      </c>
      <c r="H584">
        <v>0</v>
      </c>
      <c r="S584">
        <f t="shared" ref="S584:U647" si="591">S583+1</f>
        <v>194</v>
      </c>
      <c r="T584">
        <f t="shared" si="543"/>
        <v>77</v>
      </c>
      <c r="U584" s="31">
        <f t="shared" si="591"/>
        <v>194</v>
      </c>
      <c r="V584">
        <f t="shared" si="557"/>
        <v>77.892857142857139</v>
      </c>
      <c r="W584" s="31">
        <f t="shared" ref="W584" si="592">W583+1</f>
        <v>194</v>
      </c>
      <c r="X584">
        <f t="shared" si="566"/>
        <v>76.952380952380949</v>
      </c>
    </row>
    <row r="585" spans="1:24" x14ac:dyDescent="0.45">
      <c r="A585">
        <v>2022</v>
      </c>
      <c r="B585">
        <v>7</v>
      </c>
      <c r="C585">
        <v>13</v>
      </c>
      <c r="D585">
        <v>86</v>
      </c>
      <c r="E585">
        <v>67</v>
      </c>
      <c r="F585">
        <v>0.02</v>
      </c>
      <c r="G585">
        <v>0</v>
      </c>
      <c r="H585">
        <v>0</v>
      </c>
      <c r="S585">
        <f t="shared" si="591"/>
        <v>195</v>
      </c>
      <c r="T585">
        <f t="shared" si="543"/>
        <v>76.5</v>
      </c>
      <c r="U585" s="31">
        <f t="shared" si="591"/>
        <v>195</v>
      </c>
      <c r="V585">
        <f t="shared" si="557"/>
        <v>77.892857142857139</v>
      </c>
      <c r="W585" s="31">
        <f t="shared" ref="W585" si="593">W584+1</f>
        <v>195</v>
      </c>
      <c r="X585">
        <f t="shared" si="566"/>
        <v>77</v>
      </c>
    </row>
    <row r="586" spans="1:24" x14ac:dyDescent="0.45">
      <c r="A586">
        <v>2022</v>
      </c>
      <c r="B586">
        <v>7</v>
      </c>
      <c r="C586">
        <v>14</v>
      </c>
      <c r="D586">
        <v>87</v>
      </c>
      <c r="E586">
        <v>64</v>
      </c>
      <c r="F586">
        <v>0</v>
      </c>
      <c r="G586">
        <v>0</v>
      </c>
      <c r="H586">
        <v>0</v>
      </c>
      <c r="S586">
        <f t="shared" si="591"/>
        <v>196</v>
      </c>
      <c r="T586">
        <f t="shared" si="543"/>
        <v>75.5</v>
      </c>
      <c r="U586" s="31">
        <f t="shared" si="591"/>
        <v>196</v>
      </c>
      <c r="V586">
        <f t="shared" si="557"/>
        <v>77.714285714285708</v>
      </c>
      <c r="W586" s="31">
        <f t="shared" ref="W586" si="594">W585+1</f>
        <v>196</v>
      </c>
      <c r="X586">
        <f t="shared" si="566"/>
        <v>76.80952380952381</v>
      </c>
    </row>
    <row r="587" spans="1:24" x14ac:dyDescent="0.45">
      <c r="A587">
        <v>2022</v>
      </c>
      <c r="B587">
        <v>7</v>
      </c>
      <c r="C587">
        <v>15</v>
      </c>
      <c r="D587">
        <v>88</v>
      </c>
      <c r="E587">
        <v>63</v>
      </c>
      <c r="F587">
        <v>0</v>
      </c>
      <c r="G587">
        <v>0</v>
      </c>
      <c r="H587">
        <v>0</v>
      </c>
      <c r="S587">
        <f t="shared" si="591"/>
        <v>197</v>
      </c>
      <c r="T587">
        <f t="shared" si="543"/>
        <v>75.5</v>
      </c>
      <c r="U587" s="31">
        <f t="shared" si="591"/>
        <v>197</v>
      </c>
      <c r="V587">
        <f t="shared" si="557"/>
        <v>77.464285714285708</v>
      </c>
      <c r="W587" s="31">
        <f t="shared" ref="W587" si="595">W586+1</f>
        <v>197</v>
      </c>
      <c r="X587">
        <f t="shared" si="566"/>
        <v>76.738095238095241</v>
      </c>
    </row>
    <row r="588" spans="1:24" x14ac:dyDescent="0.45">
      <c r="A588">
        <v>2022</v>
      </c>
      <c r="B588">
        <v>7</v>
      </c>
      <c r="C588">
        <v>16</v>
      </c>
      <c r="D588">
        <v>89</v>
      </c>
      <c r="E588">
        <v>65</v>
      </c>
      <c r="F588">
        <v>0</v>
      </c>
      <c r="G588">
        <v>0</v>
      </c>
      <c r="H588">
        <v>0</v>
      </c>
      <c r="S588">
        <f t="shared" si="591"/>
        <v>198</v>
      </c>
      <c r="T588">
        <f t="shared" si="543"/>
        <v>77</v>
      </c>
      <c r="U588" s="31">
        <f t="shared" si="591"/>
        <v>198</v>
      </c>
      <c r="V588">
        <f t="shared" si="557"/>
        <v>77.357142857142861</v>
      </c>
      <c r="W588" s="31">
        <f t="shared" ref="W588" si="596">W587+1</f>
        <v>198</v>
      </c>
      <c r="X588">
        <f t="shared" si="566"/>
        <v>76.714285714285708</v>
      </c>
    </row>
    <row r="589" spans="1:24" x14ac:dyDescent="0.45">
      <c r="A589">
        <v>2022</v>
      </c>
      <c r="B589">
        <v>7</v>
      </c>
      <c r="C589">
        <v>17</v>
      </c>
      <c r="D589">
        <v>89</v>
      </c>
      <c r="E589">
        <v>65</v>
      </c>
      <c r="F589">
        <v>0</v>
      </c>
      <c r="G589">
        <v>0</v>
      </c>
      <c r="H589">
        <v>0</v>
      </c>
      <c r="S589">
        <f t="shared" si="591"/>
        <v>199</v>
      </c>
      <c r="T589">
        <f t="shared" si="543"/>
        <v>77</v>
      </c>
      <c r="U589" s="31">
        <f t="shared" si="591"/>
        <v>199</v>
      </c>
      <c r="V589">
        <f t="shared" si="557"/>
        <v>77.214285714285708</v>
      </c>
      <c r="W589" s="31">
        <f t="shared" ref="W589" si="597">W588+1</f>
        <v>199</v>
      </c>
      <c r="X589">
        <f t="shared" si="566"/>
        <v>76.904761904761898</v>
      </c>
    </row>
    <row r="590" spans="1:24" x14ac:dyDescent="0.45">
      <c r="A590">
        <v>2022</v>
      </c>
      <c r="B590">
        <v>7</v>
      </c>
      <c r="C590">
        <v>18</v>
      </c>
      <c r="D590">
        <v>91</v>
      </c>
      <c r="E590">
        <v>68</v>
      </c>
      <c r="F590">
        <v>0.15</v>
      </c>
      <c r="G590">
        <v>0</v>
      </c>
      <c r="H590">
        <v>0</v>
      </c>
      <c r="S590">
        <f t="shared" si="591"/>
        <v>200</v>
      </c>
      <c r="T590">
        <f t="shared" si="543"/>
        <v>79.5</v>
      </c>
      <c r="U590" s="31">
        <f t="shared" si="591"/>
        <v>200</v>
      </c>
      <c r="V590">
        <f t="shared" si="557"/>
        <v>77.142857142857139</v>
      </c>
      <c r="W590" s="31">
        <f t="shared" ref="W590" si="598">W589+1</f>
        <v>200</v>
      </c>
      <c r="X590">
        <f t="shared" si="566"/>
        <v>77.214285714285708</v>
      </c>
    </row>
    <row r="591" spans="1:24" x14ac:dyDescent="0.45">
      <c r="A591">
        <v>2022</v>
      </c>
      <c r="B591">
        <v>7</v>
      </c>
      <c r="C591">
        <v>19</v>
      </c>
      <c r="D591">
        <v>86</v>
      </c>
      <c r="E591">
        <v>69</v>
      </c>
      <c r="F591" t="s">
        <v>116</v>
      </c>
      <c r="G591" t="s">
        <v>117</v>
      </c>
      <c r="H591">
        <v>0</v>
      </c>
      <c r="S591">
        <f t="shared" si="591"/>
        <v>201</v>
      </c>
      <c r="T591">
        <f t="shared" si="543"/>
        <v>77.5</v>
      </c>
      <c r="U591" s="31">
        <f t="shared" si="591"/>
        <v>201</v>
      </c>
      <c r="V591">
        <f t="shared" si="557"/>
        <v>76.892857142857139</v>
      </c>
      <c r="W591" s="31">
        <f t="shared" ref="W591" si="599">W590+1</f>
        <v>201</v>
      </c>
      <c r="X591">
        <f t="shared" si="566"/>
        <v>77.571428571428569</v>
      </c>
    </row>
    <row r="592" spans="1:24" x14ac:dyDescent="0.45">
      <c r="A592">
        <v>2022</v>
      </c>
      <c r="B592">
        <v>7</v>
      </c>
      <c r="C592">
        <v>20</v>
      </c>
      <c r="D592">
        <v>87</v>
      </c>
      <c r="E592">
        <v>69</v>
      </c>
      <c r="F592">
        <v>0.02</v>
      </c>
      <c r="G592">
        <v>0</v>
      </c>
      <c r="H592">
        <v>0</v>
      </c>
      <c r="S592">
        <f t="shared" si="591"/>
        <v>202</v>
      </c>
      <c r="T592">
        <f t="shared" si="543"/>
        <v>78</v>
      </c>
      <c r="U592" s="31">
        <f t="shared" si="591"/>
        <v>202</v>
      </c>
      <c r="V592">
        <f t="shared" si="557"/>
        <v>76.785714285714292</v>
      </c>
      <c r="W592" s="31">
        <f t="shared" ref="W592" si="600">W591+1</f>
        <v>202</v>
      </c>
      <c r="X592">
        <f t="shared" si="566"/>
        <v>77.642857142857139</v>
      </c>
    </row>
    <row r="593" spans="1:24" x14ac:dyDescent="0.45">
      <c r="A593">
        <v>2022</v>
      </c>
      <c r="B593">
        <v>7</v>
      </c>
      <c r="C593">
        <v>21</v>
      </c>
      <c r="D593">
        <v>86</v>
      </c>
      <c r="E593">
        <v>70</v>
      </c>
      <c r="F593">
        <v>0.46</v>
      </c>
      <c r="G593">
        <v>0</v>
      </c>
      <c r="H593">
        <v>0</v>
      </c>
      <c r="S593">
        <f t="shared" si="591"/>
        <v>203</v>
      </c>
      <c r="T593">
        <f t="shared" si="543"/>
        <v>78</v>
      </c>
      <c r="U593" s="31">
        <f t="shared" si="591"/>
        <v>203</v>
      </c>
      <c r="V593">
        <f t="shared" si="557"/>
        <v>76.678571428571431</v>
      </c>
      <c r="W593" s="31">
        <f t="shared" ref="W593" si="601">W592+1</f>
        <v>203</v>
      </c>
      <c r="X593">
        <f t="shared" si="566"/>
        <v>77.642857142857139</v>
      </c>
    </row>
    <row r="594" spans="1:24" x14ac:dyDescent="0.45">
      <c r="A594">
        <v>2022</v>
      </c>
      <c r="B594">
        <v>7</v>
      </c>
      <c r="C594">
        <v>22</v>
      </c>
      <c r="D594">
        <v>92</v>
      </c>
      <c r="E594">
        <v>70</v>
      </c>
      <c r="F594">
        <v>0</v>
      </c>
      <c r="G594">
        <v>0</v>
      </c>
      <c r="H594">
        <v>0</v>
      </c>
      <c r="S594">
        <f t="shared" si="591"/>
        <v>204</v>
      </c>
      <c r="T594">
        <f t="shared" si="543"/>
        <v>81</v>
      </c>
      <c r="U594" s="31">
        <f t="shared" si="591"/>
        <v>204</v>
      </c>
      <c r="V594">
        <f t="shared" si="557"/>
        <v>76.785714285714292</v>
      </c>
      <c r="W594" s="31">
        <f t="shared" ref="W594" si="602">W593+1</f>
        <v>204</v>
      </c>
      <c r="X594">
        <f t="shared" si="566"/>
        <v>77.738095238095241</v>
      </c>
    </row>
    <row r="595" spans="1:24" x14ac:dyDescent="0.45">
      <c r="A595">
        <v>2022</v>
      </c>
      <c r="B595">
        <v>7</v>
      </c>
      <c r="C595">
        <v>23</v>
      </c>
      <c r="D595">
        <v>93</v>
      </c>
      <c r="E595">
        <v>67</v>
      </c>
      <c r="F595">
        <v>0</v>
      </c>
      <c r="G595">
        <v>0</v>
      </c>
      <c r="H595">
        <v>0</v>
      </c>
      <c r="S595">
        <f t="shared" si="591"/>
        <v>205</v>
      </c>
      <c r="T595">
        <f t="shared" si="543"/>
        <v>80</v>
      </c>
      <c r="U595" s="31">
        <f t="shared" si="591"/>
        <v>205</v>
      </c>
      <c r="V595">
        <f t="shared" si="557"/>
        <v>77.142857142857139</v>
      </c>
      <c r="W595" s="31">
        <f t="shared" ref="W595" si="603">W594+1</f>
        <v>205</v>
      </c>
      <c r="X595">
        <f t="shared" si="566"/>
        <v>77.80952380952381</v>
      </c>
    </row>
    <row r="596" spans="1:24" x14ac:dyDescent="0.45">
      <c r="A596">
        <v>2022</v>
      </c>
      <c r="B596">
        <v>7</v>
      </c>
      <c r="C596">
        <v>24</v>
      </c>
      <c r="D596">
        <v>90</v>
      </c>
      <c r="E596">
        <v>65</v>
      </c>
      <c r="F596">
        <v>0</v>
      </c>
      <c r="G596">
        <v>0</v>
      </c>
      <c r="H596">
        <v>0</v>
      </c>
      <c r="S596">
        <f t="shared" si="591"/>
        <v>206</v>
      </c>
      <c r="T596">
        <f t="shared" si="543"/>
        <v>77.5</v>
      </c>
      <c r="U596" s="31">
        <f t="shared" si="591"/>
        <v>206</v>
      </c>
      <c r="V596">
        <f t="shared" si="557"/>
        <v>77.5</v>
      </c>
      <c r="W596" s="31">
        <f t="shared" ref="W596" si="604">W595+1</f>
        <v>206</v>
      </c>
      <c r="X596">
        <f t="shared" si="566"/>
        <v>77.738095238095241</v>
      </c>
    </row>
    <row r="597" spans="1:24" x14ac:dyDescent="0.45">
      <c r="A597">
        <v>2022</v>
      </c>
      <c r="B597">
        <v>7</v>
      </c>
      <c r="C597">
        <v>25</v>
      </c>
      <c r="D597">
        <v>83</v>
      </c>
      <c r="E597">
        <v>70</v>
      </c>
      <c r="F597">
        <v>0.06</v>
      </c>
      <c r="G597">
        <v>0</v>
      </c>
      <c r="H597">
        <v>0</v>
      </c>
      <c r="S597">
        <f t="shared" si="591"/>
        <v>207</v>
      </c>
      <c r="T597">
        <f t="shared" si="543"/>
        <v>76.5</v>
      </c>
      <c r="U597" s="31">
        <f t="shared" si="591"/>
        <v>207</v>
      </c>
      <c r="V597">
        <f t="shared" si="557"/>
        <v>77.607142857142861</v>
      </c>
      <c r="W597" s="31">
        <f t="shared" ref="W597" si="605">W596+1</f>
        <v>207</v>
      </c>
      <c r="X597">
        <f t="shared" si="566"/>
        <v>77.547619047619051</v>
      </c>
    </row>
    <row r="598" spans="1:24" x14ac:dyDescent="0.45">
      <c r="A598">
        <v>2022</v>
      </c>
      <c r="B598">
        <v>7</v>
      </c>
      <c r="C598">
        <v>26</v>
      </c>
      <c r="D598">
        <v>86</v>
      </c>
      <c r="E598">
        <v>70</v>
      </c>
      <c r="F598">
        <v>0.5</v>
      </c>
      <c r="G598">
        <v>0</v>
      </c>
      <c r="H598">
        <v>0</v>
      </c>
      <c r="S598">
        <f t="shared" si="591"/>
        <v>208</v>
      </c>
      <c r="T598">
        <f t="shared" si="543"/>
        <v>78</v>
      </c>
      <c r="U598" s="31">
        <f t="shared" si="591"/>
        <v>208</v>
      </c>
      <c r="V598">
        <f t="shared" si="557"/>
        <v>77.678571428571431</v>
      </c>
      <c r="W598" s="31">
        <f t="shared" ref="W598" si="606">W597+1</f>
        <v>208</v>
      </c>
      <c r="X598">
        <f t="shared" si="566"/>
        <v>77.404761904761898</v>
      </c>
    </row>
    <row r="599" spans="1:24" x14ac:dyDescent="0.45">
      <c r="A599">
        <v>2022</v>
      </c>
      <c r="B599">
        <v>7</v>
      </c>
      <c r="C599">
        <v>27</v>
      </c>
      <c r="D599">
        <v>90</v>
      </c>
      <c r="E599">
        <v>71</v>
      </c>
      <c r="F599" t="s">
        <v>116</v>
      </c>
      <c r="G599" t="s">
        <v>117</v>
      </c>
      <c r="H599">
        <v>0</v>
      </c>
      <c r="S599">
        <f t="shared" si="591"/>
        <v>209</v>
      </c>
      <c r="T599">
        <f t="shared" si="543"/>
        <v>80.5</v>
      </c>
      <c r="U599" s="31">
        <f t="shared" si="591"/>
        <v>209</v>
      </c>
      <c r="V599">
        <f t="shared" si="557"/>
        <v>77.964285714285708</v>
      </c>
      <c r="W599" s="31">
        <f t="shared" ref="W599" si="607">W598+1</f>
        <v>209</v>
      </c>
      <c r="X599">
        <f t="shared" si="566"/>
        <v>77.452380952380949</v>
      </c>
    </row>
    <row r="600" spans="1:24" x14ac:dyDescent="0.45">
      <c r="A600">
        <v>2022</v>
      </c>
      <c r="B600">
        <v>7</v>
      </c>
      <c r="C600">
        <v>28</v>
      </c>
      <c r="D600">
        <v>85</v>
      </c>
      <c r="E600">
        <v>71</v>
      </c>
      <c r="F600">
        <v>1.06</v>
      </c>
      <c r="G600">
        <v>0</v>
      </c>
      <c r="H600">
        <v>0</v>
      </c>
      <c r="S600">
        <f t="shared" si="591"/>
        <v>210</v>
      </c>
      <c r="T600">
        <f t="shared" si="543"/>
        <v>78</v>
      </c>
      <c r="U600" s="31">
        <f t="shared" si="591"/>
        <v>210</v>
      </c>
      <c r="V600">
        <f t="shared" si="557"/>
        <v>78.142857142857139</v>
      </c>
      <c r="W600" s="31">
        <f t="shared" ref="W600" si="608">W599+1</f>
        <v>210</v>
      </c>
      <c r="X600">
        <f t="shared" si="566"/>
        <v>77.38095238095238</v>
      </c>
    </row>
    <row r="601" spans="1:24" x14ac:dyDescent="0.45">
      <c r="A601">
        <v>2022</v>
      </c>
      <c r="B601">
        <v>7</v>
      </c>
      <c r="C601">
        <v>29</v>
      </c>
      <c r="D601">
        <v>83</v>
      </c>
      <c r="E601">
        <v>70</v>
      </c>
      <c r="F601">
        <v>0.53</v>
      </c>
      <c r="G601">
        <v>0</v>
      </c>
      <c r="H601">
        <v>0</v>
      </c>
      <c r="S601">
        <f t="shared" si="591"/>
        <v>211</v>
      </c>
      <c r="T601">
        <f t="shared" si="543"/>
        <v>76.5</v>
      </c>
      <c r="U601" s="31">
        <f t="shared" si="591"/>
        <v>211</v>
      </c>
      <c r="V601">
        <f t="shared" si="557"/>
        <v>78.214285714285708</v>
      </c>
      <c r="W601" s="31">
        <f t="shared" ref="W601" si="609">W600+1</f>
        <v>211</v>
      </c>
      <c r="X601">
        <f t="shared" si="566"/>
        <v>77.238095238095241</v>
      </c>
    </row>
    <row r="602" spans="1:24" x14ac:dyDescent="0.45">
      <c r="A602">
        <v>2022</v>
      </c>
      <c r="B602">
        <v>7</v>
      </c>
      <c r="C602">
        <v>30</v>
      </c>
      <c r="D602">
        <v>86</v>
      </c>
      <c r="E602">
        <v>67</v>
      </c>
      <c r="F602">
        <v>0</v>
      </c>
      <c r="G602">
        <v>0</v>
      </c>
      <c r="H602">
        <v>0</v>
      </c>
      <c r="S602">
        <f t="shared" si="591"/>
        <v>212</v>
      </c>
      <c r="T602">
        <f t="shared" si="543"/>
        <v>76.5</v>
      </c>
      <c r="U602" s="31">
        <f t="shared" si="591"/>
        <v>212</v>
      </c>
      <c r="V602">
        <f t="shared" si="557"/>
        <v>78.178571428571431</v>
      </c>
      <c r="W602" s="31">
        <f t="shared" ref="W602" si="610">W601+1</f>
        <v>212</v>
      </c>
      <c r="X602">
        <f t="shared" si="566"/>
        <v>77.30952380952381</v>
      </c>
    </row>
    <row r="603" spans="1:24" x14ac:dyDescent="0.45">
      <c r="A603">
        <v>2022</v>
      </c>
      <c r="B603">
        <v>7</v>
      </c>
      <c r="C603">
        <v>31</v>
      </c>
      <c r="D603">
        <v>85</v>
      </c>
      <c r="E603">
        <v>71</v>
      </c>
      <c r="F603">
        <v>0.65</v>
      </c>
      <c r="G603">
        <v>0</v>
      </c>
      <c r="H603">
        <v>0</v>
      </c>
      <c r="S603">
        <f t="shared" si="591"/>
        <v>213</v>
      </c>
      <c r="T603">
        <f t="shared" ref="T603:T666" si="611">AVERAGE(D603:E603)</f>
        <v>78</v>
      </c>
      <c r="U603" s="31">
        <f t="shared" si="591"/>
        <v>213</v>
      </c>
      <c r="V603">
        <f t="shared" si="557"/>
        <v>78.25</v>
      </c>
      <c r="W603" s="31">
        <f t="shared" ref="W603" si="612">W602+1</f>
        <v>213</v>
      </c>
      <c r="X603">
        <f t="shared" si="566"/>
        <v>77.571428571428569</v>
      </c>
    </row>
    <row r="604" spans="1:24" x14ac:dyDescent="0.45">
      <c r="A604">
        <v>2022</v>
      </c>
      <c r="B604">
        <v>8</v>
      </c>
      <c r="C604">
        <v>1</v>
      </c>
      <c r="D604">
        <v>83</v>
      </c>
      <c r="E604">
        <v>72</v>
      </c>
      <c r="F604">
        <v>0.25</v>
      </c>
      <c r="G604">
        <v>0</v>
      </c>
      <c r="H604">
        <v>0</v>
      </c>
      <c r="S604">
        <f t="shared" si="591"/>
        <v>214</v>
      </c>
      <c r="T604">
        <f t="shared" si="611"/>
        <v>77.5</v>
      </c>
      <c r="U604" s="31">
        <f t="shared" si="591"/>
        <v>214</v>
      </c>
      <c r="V604">
        <f t="shared" si="557"/>
        <v>78.107142857142861</v>
      </c>
      <c r="W604" s="31">
        <f t="shared" ref="W604" si="613">W603+1</f>
        <v>214</v>
      </c>
      <c r="X604">
        <f t="shared" si="566"/>
        <v>77.69047619047619</v>
      </c>
    </row>
    <row r="605" spans="1:24" x14ac:dyDescent="0.45">
      <c r="A605">
        <v>2022</v>
      </c>
      <c r="B605">
        <v>8</v>
      </c>
      <c r="C605">
        <v>2</v>
      </c>
      <c r="D605">
        <v>88</v>
      </c>
      <c r="E605">
        <v>71</v>
      </c>
      <c r="F605">
        <v>0</v>
      </c>
      <c r="G605">
        <v>0</v>
      </c>
      <c r="H605">
        <v>0</v>
      </c>
      <c r="S605">
        <f t="shared" si="591"/>
        <v>215</v>
      </c>
      <c r="T605">
        <f t="shared" si="611"/>
        <v>79.5</v>
      </c>
      <c r="U605" s="31">
        <f t="shared" si="591"/>
        <v>215</v>
      </c>
      <c r="V605">
        <f t="shared" si="557"/>
        <v>78.25</v>
      </c>
      <c r="W605" s="31">
        <f t="shared" ref="W605" si="614">W604+1</f>
        <v>215</v>
      </c>
      <c r="X605">
        <f t="shared" si="566"/>
        <v>77.80952380952381</v>
      </c>
    </row>
    <row r="606" spans="1:24" x14ac:dyDescent="0.45">
      <c r="A606">
        <v>2022</v>
      </c>
      <c r="B606">
        <v>8</v>
      </c>
      <c r="C606">
        <v>3</v>
      </c>
      <c r="D606">
        <v>93</v>
      </c>
      <c r="E606">
        <v>67</v>
      </c>
      <c r="F606">
        <v>0.01</v>
      </c>
      <c r="G606">
        <v>0</v>
      </c>
      <c r="H606">
        <v>0</v>
      </c>
      <c r="S606">
        <f t="shared" si="591"/>
        <v>216</v>
      </c>
      <c r="T606">
        <f t="shared" si="611"/>
        <v>80</v>
      </c>
      <c r="U606" s="31">
        <f t="shared" si="591"/>
        <v>216</v>
      </c>
      <c r="V606">
        <f t="shared" si="557"/>
        <v>78.392857142857139</v>
      </c>
      <c r="W606" s="31">
        <f t="shared" ref="W606" si="615">W605+1</f>
        <v>216</v>
      </c>
      <c r="X606">
        <f t="shared" si="566"/>
        <v>77.976190476190482</v>
      </c>
    </row>
    <row r="607" spans="1:24" x14ac:dyDescent="0.45">
      <c r="A607">
        <v>2022</v>
      </c>
      <c r="B607">
        <v>8</v>
      </c>
      <c r="C607">
        <v>4</v>
      </c>
      <c r="D607">
        <v>90</v>
      </c>
      <c r="E607">
        <v>66</v>
      </c>
      <c r="F607">
        <v>0.64</v>
      </c>
      <c r="G607">
        <v>0</v>
      </c>
      <c r="H607">
        <v>0</v>
      </c>
      <c r="S607">
        <f t="shared" si="591"/>
        <v>217</v>
      </c>
      <c r="T607">
        <f t="shared" si="611"/>
        <v>78</v>
      </c>
      <c r="U607" s="31">
        <f t="shared" si="591"/>
        <v>217</v>
      </c>
      <c r="V607">
        <f t="shared" si="557"/>
        <v>78.392857142857139</v>
      </c>
      <c r="W607" s="31">
        <f t="shared" ref="W607" si="616">W606+1</f>
        <v>217</v>
      </c>
      <c r="X607">
        <f t="shared" si="566"/>
        <v>78.095238095238102</v>
      </c>
    </row>
    <row r="608" spans="1:24" x14ac:dyDescent="0.45">
      <c r="A608">
        <v>2022</v>
      </c>
      <c r="B608">
        <v>8</v>
      </c>
      <c r="C608">
        <v>5</v>
      </c>
      <c r="D608">
        <v>91</v>
      </c>
      <c r="E608">
        <v>68</v>
      </c>
      <c r="F608">
        <v>0.13</v>
      </c>
      <c r="G608">
        <v>0</v>
      </c>
      <c r="H608">
        <v>0</v>
      </c>
      <c r="S608">
        <f t="shared" si="591"/>
        <v>218</v>
      </c>
      <c r="T608">
        <f t="shared" si="611"/>
        <v>79.5</v>
      </c>
      <c r="U608" s="31">
        <f t="shared" si="591"/>
        <v>218</v>
      </c>
      <c r="V608">
        <f t="shared" si="557"/>
        <v>78.285714285714292</v>
      </c>
      <c r="W608" s="31">
        <f t="shared" ref="W608" si="617">W607+1</f>
        <v>218</v>
      </c>
      <c r="X608">
        <f t="shared" si="566"/>
        <v>78.285714285714292</v>
      </c>
    </row>
    <row r="609" spans="1:24" x14ac:dyDescent="0.45">
      <c r="A609">
        <v>2022</v>
      </c>
      <c r="B609">
        <v>8</v>
      </c>
      <c r="C609">
        <v>6</v>
      </c>
      <c r="D609">
        <v>83</v>
      </c>
      <c r="E609">
        <v>67</v>
      </c>
      <c r="F609">
        <v>0.15</v>
      </c>
      <c r="G609">
        <v>0</v>
      </c>
      <c r="H609">
        <v>0</v>
      </c>
      <c r="S609">
        <f t="shared" si="591"/>
        <v>219</v>
      </c>
      <c r="T609">
        <f t="shared" si="611"/>
        <v>75</v>
      </c>
      <c r="U609" s="31">
        <f t="shared" si="591"/>
        <v>219</v>
      </c>
      <c r="V609">
        <f t="shared" si="557"/>
        <v>77.928571428571431</v>
      </c>
      <c r="W609" s="31">
        <f t="shared" ref="W609" si="618">W608+1</f>
        <v>219</v>
      </c>
      <c r="X609">
        <f t="shared" si="566"/>
        <v>78.19047619047619</v>
      </c>
    </row>
    <row r="610" spans="1:24" x14ac:dyDescent="0.45">
      <c r="A610">
        <v>2022</v>
      </c>
      <c r="B610">
        <v>8</v>
      </c>
      <c r="C610">
        <v>7</v>
      </c>
      <c r="D610">
        <v>90</v>
      </c>
      <c r="E610">
        <v>65</v>
      </c>
      <c r="F610">
        <v>0</v>
      </c>
      <c r="G610">
        <v>0</v>
      </c>
      <c r="H610">
        <v>0</v>
      </c>
      <c r="S610">
        <f t="shared" si="591"/>
        <v>220</v>
      </c>
      <c r="T610">
        <f t="shared" si="611"/>
        <v>77.5</v>
      </c>
      <c r="U610" s="31">
        <f t="shared" si="591"/>
        <v>220</v>
      </c>
      <c r="V610">
        <f t="shared" si="557"/>
        <v>77.928571428571431</v>
      </c>
      <c r="W610" s="31">
        <f t="shared" ref="W610" si="619">W609+1</f>
        <v>220</v>
      </c>
      <c r="X610">
        <f t="shared" si="566"/>
        <v>78.214285714285708</v>
      </c>
    </row>
    <row r="611" spans="1:24" x14ac:dyDescent="0.45">
      <c r="A611">
        <v>2022</v>
      </c>
      <c r="B611">
        <v>8</v>
      </c>
      <c r="C611">
        <v>8</v>
      </c>
      <c r="D611">
        <v>90</v>
      </c>
      <c r="E611">
        <v>68</v>
      </c>
      <c r="F611">
        <v>0.01</v>
      </c>
      <c r="G611">
        <v>0</v>
      </c>
      <c r="H611">
        <v>0</v>
      </c>
      <c r="S611">
        <f t="shared" si="591"/>
        <v>221</v>
      </c>
      <c r="T611">
        <f t="shared" si="611"/>
        <v>79</v>
      </c>
      <c r="U611" s="31">
        <f t="shared" si="591"/>
        <v>221</v>
      </c>
      <c r="V611">
        <f t="shared" si="557"/>
        <v>78.107142857142861</v>
      </c>
      <c r="W611" s="31">
        <f t="shared" ref="W611" si="620">W610+1</f>
        <v>221</v>
      </c>
      <c r="X611">
        <f t="shared" si="566"/>
        <v>78.19047619047619</v>
      </c>
    </row>
    <row r="612" spans="1:24" x14ac:dyDescent="0.45">
      <c r="A612">
        <v>2022</v>
      </c>
      <c r="B612">
        <v>8</v>
      </c>
      <c r="C612">
        <v>9</v>
      </c>
      <c r="D612">
        <v>89</v>
      </c>
      <c r="E612">
        <v>69</v>
      </c>
      <c r="F612">
        <v>0.31</v>
      </c>
      <c r="G612">
        <v>0</v>
      </c>
      <c r="H612">
        <v>0</v>
      </c>
      <c r="S612">
        <f t="shared" si="591"/>
        <v>222</v>
      </c>
      <c r="T612">
        <f t="shared" si="611"/>
        <v>79</v>
      </c>
      <c r="U612" s="31">
        <f t="shared" si="591"/>
        <v>222</v>
      </c>
      <c r="V612">
        <f t="shared" si="557"/>
        <v>78.178571428571431</v>
      </c>
      <c r="W612" s="31">
        <f t="shared" ref="W612" si="621">W611+1</f>
        <v>222</v>
      </c>
      <c r="X612">
        <f t="shared" si="566"/>
        <v>78.261904761904759</v>
      </c>
    </row>
    <row r="613" spans="1:24" x14ac:dyDescent="0.45">
      <c r="A613">
        <v>2022</v>
      </c>
      <c r="B613">
        <v>8</v>
      </c>
      <c r="C613">
        <v>10</v>
      </c>
      <c r="D613">
        <v>88</v>
      </c>
      <c r="E613">
        <v>67</v>
      </c>
      <c r="F613" t="s">
        <v>116</v>
      </c>
      <c r="G613" t="s">
        <v>117</v>
      </c>
      <c r="H613">
        <v>0</v>
      </c>
      <c r="S613">
        <f t="shared" si="591"/>
        <v>223</v>
      </c>
      <c r="T613">
        <f t="shared" si="611"/>
        <v>77.5</v>
      </c>
      <c r="U613" s="31">
        <f t="shared" si="591"/>
        <v>223</v>
      </c>
      <c r="V613">
        <f t="shared" si="557"/>
        <v>77.964285714285708</v>
      </c>
      <c r="W613" s="31">
        <f t="shared" ref="W613" si="622">W612+1</f>
        <v>223</v>
      </c>
      <c r="X613">
        <f t="shared" si="566"/>
        <v>78.238095238095241</v>
      </c>
    </row>
    <row r="614" spans="1:24" x14ac:dyDescent="0.45">
      <c r="A614">
        <v>2022</v>
      </c>
      <c r="B614">
        <v>8</v>
      </c>
      <c r="C614">
        <v>11</v>
      </c>
      <c r="D614">
        <v>84</v>
      </c>
      <c r="E614">
        <v>70</v>
      </c>
      <c r="F614" t="s">
        <v>116</v>
      </c>
      <c r="G614" t="s">
        <v>117</v>
      </c>
      <c r="H614">
        <v>0</v>
      </c>
      <c r="S614">
        <f t="shared" si="591"/>
        <v>224</v>
      </c>
      <c r="T614">
        <f t="shared" si="611"/>
        <v>77</v>
      </c>
      <c r="U614" s="31">
        <f t="shared" si="591"/>
        <v>224</v>
      </c>
      <c r="V614">
        <f t="shared" si="557"/>
        <v>77.892857142857139</v>
      </c>
      <c r="W614" s="31">
        <f t="shared" ref="W614" si="623">W613+1</f>
        <v>224</v>
      </c>
      <c r="X614">
        <f t="shared" si="566"/>
        <v>78.19047619047619</v>
      </c>
    </row>
    <row r="615" spans="1:24" x14ac:dyDescent="0.45">
      <c r="A615">
        <v>2022</v>
      </c>
      <c r="B615">
        <v>8</v>
      </c>
      <c r="C615">
        <v>12</v>
      </c>
      <c r="D615">
        <v>83</v>
      </c>
      <c r="E615">
        <v>61</v>
      </c>
      <c r="F615">
        <v>0</v>
      </c>
      <c r="G615">
        <v>0</v>
      </c>
      <c r="H615">
        <v>0</v>
      </c>
      <c r="S615">
        <f t="shared" si="591"/>
        <v>225</v>
      </c>
      <c r="T615">
        <f t="shared" si="611"/>
        <v>72</v>
      </c>
      <c r="U615" s="31">
        <f t="shared" si="591"/>
        <v>225</v>
      </c>
      <c r="V615">
        <f t="shared" si="557"/>
        <v>77.571428571428569</v>
      </c>
      <c r="W615" s="31">
        <f t="shared" ref="W615" si="624">W614+1</f>
        <v>225</v>
      </c>
      <c r="X615">
        <f t="shared" si="566"/>
        <v>77.761904761904759</v>
      </c>
    </row>
    <row r="616" spans="1:24" x14ac:dyDescent="0.45">
      <c r="A616">
        <v>2022</v>
      </c>
      <c r="B616">
        <v>8</v>
      </c>
      <c r="C616">
        <v>13</v>
      </c>
      <c r="D616">
        <v>85</v>
      </c>
      <c r="E616">
        <v>57</v>
      </c>
      <c r="F616">
        <v>0</v>
      </c>
      <c r="G616">
        <v>0</v>
      </c>
      <c r="H616">
        <v>0</v>
      </c>
      <c r="S616">
        <f t="shared" si="591"/>
        <v>226</v>
      </c>
      <c r="T616">
        <f t="shared" si="611"/>
        <v>71</v>
      </c>
      <c r="U616" s="31">
        <f t="shared" si="591"/>
        <v>226</v>
      </c>
      <c r="V616">
        <f t="shared" ref="V616:V679" si="625">AVERAGE(T603:T616)</f>
        <v>77.178571428571431</v>
      </c>
      <c r="W616" s="31">
        <f t="shared" ref="W616" si="626">W615+1</f>
        <v>226</v>
      </c>
      <c r="X616">
        <f t="shared" si="566"/>
        <v>77.333333333333329</v>
      </c>
    </row>
    <row r="617" spans="1:24" x14ac:dyDescent="0.45">
      <c r="A617">
        <v>2022</v>
      </c>
      <c r="B617">
        <v>8</v>
      </c>
      <c r="C617">
        <v>14</v>
      </c>
      <c r="D617">
        <v>81</v>
      </c>
      <c r="E617">
        <v>63</v>
      </c>
      <c r="F617">
        <v>0.05</v>
      </c>
      <c r="G617">
        <v>0</v>
      </c>
      <c r="H617">
        <v>0</v>
      </c>
      <c r="S617">
        <f t="shared" si="591"/>
        <v>227</v>
      </c>
      <c r="T617">
        <f t="shared" si="611"/>
        <v>72</v>
      </c>
      <c r="U617" s="31">
        <f t="shared" si="591"/>
        <v>227</v>
      </c>
      <c r="V617">
        <f t="shared" si="625"/>
        <v>76.75</v>
      </c>
      <c r="W617" s="31">
        <f t="shared" ref="W617" si="627">W616+1</f>
        <v>227</v>
      </c>
      <c r="X617">
        <f t="shared" si="566"/>
        <v>77.071428571428569</v>
      </c>
    </row>
    <row r="618" spans="1:24" x14ac:dyDescent="0.45">
      <c r="A618">
        <v>2022</v>
      </c>
      <c r="B618">
        <v>8</v>
      </c>
      <c r="C618">
        <v>15</v>
      </c>
      <c r="D618">
        <v>85</v>
      </c>
      <c r="E618">
        <v>67</v>
      </c>
      <c r="F618">
        <v>0.37</v>
      </c>
      <c r="G618">
        <v>0</v>
      </c>
      <c r="H618">
        <v>0</v>
      </c>
      <c r="S618">
        <f t="shared" si="591"/>
        <v>228</v>
      </c>
      <c r="T618">
        <f t="shared" si="611"/>
        <v>76</v>
      </c>
      <c r="U618" s="31">
        <f t="shared" si="591"/>
        <v>228</v>
      </c>
      <c r="V618">
        <f t="shared" si="625"/>
        <v>76.642857142857139</v>
      </c>
      <c r="W618" s="31">
        <f t="shared" ref="W618" si="628">W617+1</f>
        <v>228</v>
      </c>
      <c r="X618">
        <f t="shared" si="566"/>
        <v>77.047619047619051</v>
      </c>
    </row>
    <row r="619" spans="1:24" x14ac:dyDescent="0.45">
      <c r="A619">
        <v>2022</v>
      </c>
      <c r="B619">
        <v>8</v>
      </c>
      <c r="C619">
        <v>16</v>
      </c>
      <c r="D619">
        <v>81</v>
      </c>
      <c r="E619">
        <v>64</v>
      </c>
      <c r="F619">
        <v>0.17</v>
      </c>
      <c r="G619">
        <v>0</v>
      </c>
      <c r="H619">
        <v>0</v>
      </c>
      <c r="S619">
        <f t="shared" si="591"/>
        <v>229</v>
      </c>
      <c r="T619">
        <f t="shared" si="611"/>
        <v>72.5</v>
      </c>
      <c r="U619" s="31">
        <f t="shared" si="591"/>
        <v>229</v>
      </c>
      <c r="V619">
        <f t="shared" si="625"/>
        <v>76.142857142857139</v>
      </c>
      <c r="W619" s="31">
        <f t="shared" ref="W619" si="629">W618+1</f>
        <v>229</v>
      </c>
      <c r="X619">
        <f t="shared" si="566"/>
        <v>76.785714285714292</v>
      </c>
    </row>
    <row r="620" spans="1:24" x14ac:dyDescent="0.45">
      <c r="A620">
        <v>2022</v>
      </c>
      <c r="B620">
        <v>8</v>
      </c>
      <c r="C620">
        <v>17</v>
      </c>
      <c r="D620">
        <v>83</v>
      </c>
      <c r="E620">
        <v>61</v>
      </c>
      <c r="F620">
        <v>0</v>
      </c>
      <c r="G620">
        <v>0</v>
      </c>
      <c r="H620">
        <v>0</v>
      </c>
      <c r="S620">
        <f t="shared" si="591"/>
        <v>230</v>
      </c>
      <c r="T620">
        <f t="shared" si="611"/>
        <v>72</v>
      </c>
      <c r="U620" s="31">
        <f t="shared" si="591"/>
        <v>230</v>
      </c>
      <c r="V620">
        <f t="shared" si="625"/>
        <v>75.571428571428569</v>
      </c>
      <c r="W620" s="31">
        <f t="shared" ref="W620" si="630">W619+1</f>
        <v>230</v>
      </c>
      <c r="X620">
        <f t="shared" si="566"/>
        <v>76.38095238095238</v>
      </c>
    </row>
    <row r="621" spans="1:24" x14ac:dyDescent="0.45">
      <c r="A621">
        <v>2022</v>
      </c>
      <c r="B621">
        <v>8</v>
      </c>
      <c r="C621">
        <v>18</v>
      </c>
      <c r="D621">
        <v>85</v>
      </c>
      <c r="E621">
        <v>58</v>
      </c>
      <c r="F621">
        <v>0</v>
      </c>
      <c r="G621">
        <v>0</v>
      </c>
      <c r="H621">
        <v>0</v>
      </c>
      <c r="S621">
        <f t="shared" si="591"/>
        <v>231</v>
      </c>
      <c r="T621">
        <f t="shared" si="611"/>
        <v>71.5</v>
      </c>
      <c r="U621" s="31">
        <f t="shared" si="591"/>
        <v>231</v>
      </c>
      <c r="V621">
        <f t="shared" si="625"/>
        <v>75.107142857142861</v>
      </c>
      <c r="W621" s="31">
        <f t="shared" ref="W621" si="631">W620+1</f>
        <v>231</v>
      </c>
      <c r="X621">
        <f t="shared" si="566"/>
        <v>76.071428571428569</v>
      </c>
    </row>
    <row r="622" spans="1:24" x14ac:dyDescent="0.45">
      <c r="A622">
        <v>2022</v>
      </c>
      <c r="B622">
        <v>8</v>
      </c>
      <c r="C622">
        <v>19</v>
      </c>
      <c r="D622">
        <v>84</v>
      </c>
      <c r="E622">
        <v>64</v>
      </c>
      <c r="F622">
        <v>0</v>
      </c>
      <c r="G622">
        <v>0</v>
      </c>
      <c r="H622">
        <v>0</v>
      </c>
      <c r="S622">
        <f t="shared" si="591"/>
        <v>232</v>
      </c>
      <c r="T622">
        <f t="shared" si="611"/>
        <v>74</v>
      </c>
      <c r="U622" s="31">
        <f t="shared" si="591"/>
        <v>232</v>
      </c>
      <c r="V622">
        <f t="shared" si="625"/>
        <v>74.714285714285708</v>
      </c>
      <c r="W622" s="31">
        <f t="shared" ref="W622" si="632">W621+1</f>
        <v>232</v>
      </c>
      <c r="X622">
        <f t="shared" si="566"/>
        <v>75.952380952380949</v>
      </c>
    </row>
    <row r="623" spans="1:24" x14ac:dyDescent="0.45">
      <c r="A623">
        <v>2022</v>
      </c>
      <c r="B623">
        <v>8</v>
      </c>
      <c r="C623">
        <v>20</v>
      </c>
      <c r="D623">
        <v>87</v>
      </c>
      <c r="E623">
        <v>60</v>
      </c>
      <c r="F623" t="s">
        <v>116</v>
      </c>
      <c r="G623" t="s">
        <v>117</v>
      </c>
      <c r="H623">
        <v>0</v>
      </c>
      <c r="S623">
        <f t="shared" si="591"/>
        <v>233</v>
      </c>
      <c r="T623">
        <f t="shared" si="611"/>
        <v>73.5</v>
      </c>
      <c r="U623" s="31">
        <f t="shared" si="591"/>
        <v>233</v>
      </c>
      <c r="V623">
        <f t="shared" si="625"/>
        <v>74.607142857142861</v>
      </c>
      <c r="W623" s="31">
        <f t="shared" ref="W623" si="633">W622+1</f>
        <v>233</v>
      </c>
      <c r="X623">
        <f t="shared" ref="X623:X686" si="634">AVERAGE(T603:T623)</f>
        <v>75.80952380952381</v>
      </c>
    </row>
    <row r="624" spans="1:24" x14ac:dyDescent="0.45">
      <c r="A624">
        <v>2022</v>
      </c>
      <c r="B624">
        <v>8</v>
      </c>
      <c r="C624">
        <v>21</v>
      </c>
      <c r="D624">
        <v>84</v>
      </c>
      <c r="E624">
        <v>69</v>
      </c>
      <c r="F624">
        <v>0.27</v>
      </c>
      <c r="G624">
        <v>0</v>
      </c>
      <c r="H624">
        <v>0</v>
      </c>
      <c r="S624">
        <f t="shared" si="591"/>
        <v>234</v>
      </c>
      <c r="T624">
        <f t="shared" si="611"/>
        <v>76.5</v>
      </c>
      <c r="U624" s="31">
        <f t="shared" si="591"/>
        <v>234</v>
      </c>
      <c r="V624">
        <f t="shared" si="625"/>
        <v>74.535714285714292</v>
      </c>
      <c r="W624" s="31">
        <f t="shared" ref="W624" si="635">W623+1</f>
        <v>234</v>
      </c>
      <c r="X624">
        <f t="shared" si="634"/>
        <v>75.738095238095241</v>
      </c>
    </row>
    <row r="625" spans="1:24" x14ac:dyDescent="0.45">
      <c r="A625">
        <v>2022</v>
      </c>
      <c r="B625">
        <v>8</v>
      </c>
      <c r="C625">
        <v>22</v>
      </c>
      <c r="D625">
        <v>86</v>
      </c>
      <c r="E625">
        <v>66</v>
      </c>
      <c r="F625" t="s">
        <v>116</v>
      </c>
      <c r="G625" t="s">
        <v>117</v>
      </c>
      <c r="H625">
        <v>0</v>
      </c>
      <c r="S625">
        <f t="shared" si="591"/>
        <v>235</v>
      </c>
      <c r="T625">
        <f t="shared" si="611"/>
        <v>76</v>
      </c>
      <c r="U625" s="31">
        <f t="shared" si="591"/>
        <v>235</v>
      </c>
      <c r="V625">
        <f t="shared" si="625"/>
        <v>74.321428571428569</v>
      </c>
      <c r="W625" s="31">
        <f t="shared" ref="W625" si="636">W624+1</f>
        <v>235</v>
      </c>
      <c r="X625">
        <f t="shared" si="634"/>
        <v>75.666666666666671</v>
      </c>
    </row>
    <row r="626" spans="1:24" x14ac:dyDescent="0.45">
      <c r="A626">
        <v>2022</v>
      </c>
      <c r="B626">
        <v>8</v>
      </c>
      <c r="C626">
        <v>23</v>
      </c>
      <c r="D626">
        <v>85</v>
      </c>
      <c r="E626">
        <v>62</v>
      </c>
      <c r="F626">
        <v>0</v>
      </c>
      <c r="G626">
        <v>0</v>
      </c>
      <c r="H626">
        <v>0</v>
      </c>
      <c r="S626">
        <f t="shared" si="591"/>
        <v>236</v>
      </c>
      <c r="T626">
        <f t="shared" si="611"/>
        <v>73.5</v>
      </c>
      <c r="U626" s="31">
        <f t="shared" si="591"/>
        <v>236</v>
      </c>
      <c r="V626">
        <f t="shared" si="625"/>
        <v>73.928571428571431</v>
      </c>
      <c r="W626" s="31">
        <f t="shared" ref="W626" si="637">W625+1</f>
        <v>236</v>
      </c>
      <c r="X626">
        <f t="shared" si="634"/>
        <v>75.38095238095238</v>
      </c>
    </row>
    <row r="627" spans="1:24" x14ac:dyDescent="0.45">
      <c r="A627">
        <v>2022</v>
      </c>
      <c r="B627">
        <v>8</v>
      </c>
      <c r="C627">
        <v>24</v>
      </c>
      <c r="D627">
        <v>87</v>
      </c>
      <c r="E627">
        <v>59</v>
      </c>
      <c r="F627">
        <v>0</v>
      </c>
      <c r="G627">
        <v>0</v>
      </c>
      <c r="H627">
        <v>0</v>
      </c>
      <c r="S627">
        <f t="shared" si="591"/>
        <v>237</v>
      </c>
      <c r="T627">
        <f t="shared" si="611"/>
        <v>73</v>
      </c>
      <c r="U627" s="31">
        <f t="shared" si="591"/>
        <v>237</v>
      </c>
      <c r="V627">
        <f t="shared" si="625"/>
        <v>73.607142857142861</v>
      </c>
      <c r="W627" s="31">
        <f t="shared" ref="W627" si="638">W626+1</f>
        <v>237</v>
      </c>
      <c r="X627">
        <f t="shared" si="634"/>
        <v>75.047619047619051</v>
      </c>
    </row>
    <row r="628" spans="1:24" x14ac:dyDescent="0.45">
      <c r="A628">
        <v>2022</v>
      </c>
      <c r="B628">
        <v>8</v>
      </c>
      <c r="C628">
        <v>25</v>
      </c>
      <c r="D628">
        <v>89</v>
      </c>
      <c r="E628">
        <v>64</v>
      </c>
      <c r="F628">
        <v>0</v>
      </c>
      <c r="G628">
        <v>0</v>
      </c>
      <c r="H628">
        <v>0</v>
      </c>
      <c r="S628">
        <f t="shared" si="591"/>
        <v>238</v>
      </c>
      <c r="T628">
        <f t="shared" si="611"/>
        <v>76.5</v>
      </c>
      <c r="U628" s="31">
        <f t="shared" si="591"/>
        <v>238</v>
      </c>
      <c r="V628">
        <f t="shared" si="625"/>
        <v>73.571428571428569</v>
      </c>
      <c r="W628" s="31">
        <f t="shared" ref="W628" si="639">W627+1</f>
        <v>238</v>
      </c>
      <c r="X628">
        <f t="shared" si="634"/>
        <v>74.976190476190482</v>
      </c>
    </row>
    <row r="629" spans="1:24" x14ac:dyDescent="0.45">
      <c r="A629">
        <v>2022</v>
      </c>
      <c r="B629">
        <v>8</v>
      </c>
      <c r="C629">
        <v>26</v>
      </c>
      <c r="D629">
        <v>88</v>
      </c>
      <c r="E629">
        <v>65</v>
      </c>
      <c r="F629">
        <v>0</v>
      </c>
      <c r="G629">
        <v>0</v>
      </c>
      <c r="H629">
        <v>0</v>
      </c>
      <c r="S629">
        <f t="shared" si="591"/>
        <v>239</v>
      </c>
      <c r="T629">
        <f t="shared" si="611"/>
        <v>76.5</v>
      </c>
      <c r="U629" s="31">
        <f t="shared" si="591"/>
        <v>239</v>
      </c>
      <c r="V629">
        <f t="shared" si="625"/>
        <v>73.892857142857139</v>
      </c>
      <c r="W629" s="31">
        <f t="shared" ref="W629" si="640">W628+1</f>
        <v>239</v>
      </c>
      <c r="X629">
        <f t="shared" si="634"/>
        <v>74.833333333333329</v>
      </c>
    </row>
    <row r="630" spans="1:24" x14ac:dyDescent="0.45">
      <c r="A630">
        <v>2022</v>
      </c>
      <c r="B630">
        <v>8</v>
      </c>
      <c r="C630">
        <v>27</v>
      </c>
      <c r="D630">
        <v>91</v>
      </c>
      <c r="E630">
        <v>62</v>
      </c>
      <c r="F630">
        <v>0</v>
      </c>
      <c r="G630">
        <v>0</v>
      </c>
      <c r="H630">
        <v>0</v>
      </c>
      <c r="S630">
        <f t="shared" si="591"/>
        <v>240</v>
      </c>
      <c r="T630">
        <f t="shared" si="611"/>
        <v>76.5</v>
      </c>
      <c r="U630" s="31">
        <f t="shared" si="591"/>
        <v>240</v>
      </c>
      <c r="V630">
        <f t="shared" si="625"/>
        <v>74.285714285714292</v>
      </c>
      <c r="W630" s="31">
        <f t="shared" ref="W630" si="641">W629+1</f>
        <v>240</v>
      </c>
      <c r="X630">
        <f t="shared" si="634"/>
        <v>74.904761904761898</v>
      </c>
    </row>
    <row r="631" spans="1:24" x14ac:dyDescent="0.45">
      <c r="A631">
        <v>2022</v>
      </c>
      <c r="B631">
        <v>8</v>
      </c>
      <c r="C631">
        <v>28</v>
      </c>
      <c r="D631">
        <v>93</v>
      </c>
      <c r="E631">
        <v>63</v>
      </c>
      <c r="F631">
        <v>0</v>
      </c>
      <c r="G631">
        <v>0</v>
      </c>
      <c r="H631">
        <v>0</v>
      </c>
      <c r="S631">
        <f t="shared" si="591"/>
        <v>241</v>
      </c>
      <c r="T631">
        <f t="shared" si="611"/>
        <v>78</v>
      </c>
      <c r="U631" s="31">
        <f t="shared" si="591"/>
        <v>241</v>
      </c>
      <c r="V631">
        <f t="shared" si="625"/>
        <v>74.714285714285708</v>
      </c>
      <c r="W631" s="31">
        <f t="shared" ref="W631" si="642">W630+1</f>
        <v>241</v>
      </c>
      <c r="X631">
        <f t="shared" si="634"/>
        <v>74.928571428571431</v>
      </c>
    </row>
    <row r="632" spans="1:24" x14ac:dyDescent="0.45">
      <c r="A632">
        <v>2022</v>
      </c>
      <c r="B632">
        <v>8</v>
      </c>
      <c r="C632">
        <v>29</v>
      </c>
      <c r="D632">
        <v>91</v>
      </c>
      <c r="E632">
        <v>65</v>
      </c>
      <c r="F632" t="s">
        <v>116</v>
      </c>
      <c r="G632" t="s">
        <v>117</v>
      </c>
      <c r="H632">
        <v>0</v>
      </c>
      <c r="S632">
        <f t="shared" si="591"/>
        <v>242</v>
      </c>
      <c r="T632">
        <f t="shared" si="611"/>
        <v>78</v>
      </c>
      <c r="U632" s="31">
        <f t="shared" si="591"/>
        <v>242</v>
      </c>
      <c r="V632">
        <f t="shared" si="625"/>
        <v>74.857142857142861</v>
      </c>
      <c r="W632" s="31">
        <f t="shared" ref="W632" si="643">W631+1</f>
        <v>242</v>
      </c>
      <c r="X632">
        <f t="shared" si="634"/>
        <v>74.88095238095238</v>
      </c>
    </row>
    <row r="633" spans="1:24" x14ac:dyDescent="0.45">
      <c r="A633">
        <v>2022</v>
      </c>
      <c r="B633">
        <v>8</v>
      </c>
      <c r="C633">
        <v>30</v>
      </c>
      <c r="D633">
        <v>85</v>
      </c>
      <c r="E633">
        <v>67</v>
      </c>
      <c r="F633">
        <v>0.44</v>
      </c>
      <c r="G633">
        <v>0</v>
      </c>
      <c r="H633">
        <v>0</v>
      </c>
      <c r="S633">
        <f t="shared" si="591"/>
        <v>243</v>
      </c>
      <c r="T633">
        <f t="shared" si="611"/>
        <v>76</v>
      </c>
      <c r="U633" s="31">
        <f t="shared" si="591"/>
        <v>243</v>
      </c>
      <c r="V633">
        <f t="shared" si="625"/>
        <v>75.107142857142861</v>
      </c>
      <c r="W633" s="31">
        <f t="shared" ref="W633" si="644">W632+1</f>
        <v>243</v>
      </c>
      <c r="X633">
        <f t="shared" si="634"/>
        <v>74.738095238095241</v>
      </c>
    </row>
    <row r="634" spans="1:24" x14ac:dyDescent="0.45">
      <c r="A634">
        <v>2022</v>
      </c>
      <c r="B634">
        <v>8</v>
      </c>
      <c r="C634">
        <v>31</v>
      </c>
      <c r="D634">
        <v>86</v>
      </c>
      <c r="E634">
        <v>61</v>
      </c>
      <c r="F634">
        <v>0</v>
      </c>
      <c r="G634">
        <v>0</v>
      </c>
      <c r="H634">
        <v>0</v>
      </c>
      <c r="S634">
        <f t="shared" si="591"/>
        <v>244</v>
      </c>
      <c r="T634">
        <f t="shared" si="611"/>
        <v>73.5</v>
      </c>
      <c r="U634" s="31">
        <f t="shared" si="591"/>
        <v>244</v>
      </c>
      <c r="V634">
        <f t="shared" si="625"/>
        <v>75.214285714285708</v>
      </c>
      <c r="W634" s="31">
        <f t="shared" ref="W634" si="645">W633+1</f>
        <v>244</v>
      </c>
      <c r="X634">
        <f t="shared" si="634"/>
        <v>74.547619047619051</v>
      </c>
    </row>
    <row r="635" spans="1:24" x14ac:dyDescent="0.45">
      <c r="A635">
        <v>2022</v>
      </c>
      <c r="B635">
        <v>9</v>
      </c>
      <c r="C635">
        <v>1</v>
      </c>
      <c r="D635">
        <v>87</v>
      </c>
      <c r="E635">
        <v>58</v>
      </c>
      <c r="F635">
        <v>0</v>
      </c>
      <c r="G635">
        <v>0</v>
      </c>
      <c r="H635">
        <v>0</v>
      </c>
      <c r="S635">
        <f t="shared" si="591"/>
        <v>245</v>
      </c>
      <c r="T635">
        <f t="shared" si="611"/>
        <v>72.5</v>
      </c>
      <c r="U635" s="31">
        <f t="shared" si="591"/>
        <v>245</v>
      </c>
      <c r="V635">
        <f t="shared" si="625"/>
        <v>75.285714285714292</v>
      </c>
      <c r="W635" s="31">
        <f t="shared" ref="W635" si="646">W634+1</f>
        <v>245</v>
      </c>
      <c r="X635">
        <f t="shared" si="634"/>
        <v>74.333333333333329</v>
      </c>
    </row>
    <row r="636" spans="1:24" x14ac:dyDescent="0.45">
      <c r="A636">
        <v>2022</v>
      </c>
      <c r="B636">
        <v>9</v>
      </c>
      <c r="C636">
        <v>2</v>
      </c>
      <c r="D636">
        <v>90</v>
      </c>
      <c r="E636">
        <v>60</v>
      </c>
      <c r="F636">
        <v>0</v>
      </c>
      <c r="G636">
        <v>0</v>
      </c>
      <c r="H636">
        <v>0</v>
      </c>
      <c r="S636">
        <f t="shared" si="591"/>
        <v>246</v>
      </c>
      <c r="T636">
        <f t="shared" si="611"/>
        <v>75</v>
      </c>
      <c r="U636" s="31">
        <f t="shared" si="591"/>
        <v>246</v>
      </c>
      <c r="V636">
        <f t="shared" si="625"/>
        <v>75.357142857142861</v>
      </c>
      <c r="W636" s="31">
        <f t="shared" ref="W636" si="647">W635+1</f>
        <v>246</v>
      </c>
      <c r="X636">
        <f t="shared" si="634"/>
        <v>74.476190476190482</v>
      </c>
    </row>
    <row r="637" spans="1:24" x14ac:dyDescent="0.45">
      <c r="A637">
        <v>2022</v>
      </c>
      <c r="B637">
        <v>9</v>
      </c>
      <c r="C637">
        <v>3</v>
      </c>
      <c r="D637">
        <v>87</v>
      </c>
      <c r="E637">
        <v>64</v>
      </c>
      <c r="F637">
        <v>0</v>
      </c>
      <c r="G637">
        <v>0</v>
      </c>
      <c r="H637">
        <v>0</v>
      </c>
      <c r="S637">
        <f t="shared" si="591"/>
        <v>247</v>
      </c>
      <c r="T637">
        <f t="shared" si="611"/>
        <v>75.5</v>
      </c>
      <c r="U637" s="31">
        <f t="shared" si="591"/>
        <v>247</v>
      </c>
      <c r="V637">
        <f t="shared" si="625"/>
        <v>75.5</v>
      </c>
      <c r="W637" s="31">
        <f t="shared" ref="W637" si="648">W636+1</f>
        <v>247</v>
      </c>
      <c r="X637">
        <f t="shared" si="634"/>
        <v>74.69047619047619</v>
      </c>
    </row>
    <row r="638" spans="1:24" x14ac:dyDescent="0.45">
      <c r="A638">
        <v>2022</v>
      </c>
      <c r="B638">
        <v>9</v>
      </c>
      <c r="C638">
        <v>4</v>
      </c>
      <c r="D638">
        <v>84</v>
      </c>
      <c r="E638">
        <v>69</v>
      </c>
      <c r="F638">
        <v>0.03</v>
      </c>
      <c r="G638">
        <v>0</v>
      </c>
      <c r="H638">
        <v>0</v>
      </c>
      <c r="S638">
        <f t="shared" si="591"/>
        <v>248</v>
      </c>
      <c r="T638">
        <f t="shared" si="611"/>
        <v>76.5</v>
      </c>
      <c r="U638" s="31">
        <f t="shared" si="591"/>
        <v>248</v>
      </c>
      <c r="V638">
        <f t="shared" si="625"/>
        <v>75.5</v>
      </c>
      <c r="W638" s="31">
        <f t="shared" ref="W638" si="649">W637+1</f>
        <v>248</v>
      </c>
      <c r="X638">
        <f t="shared" si="634"/>
        <v>74.904761904761898</v>
      </c>
    </row>
    <row r="639" spans="1:24" x14ac:dyDescent="0.45">
      <c r="A639">
        <v>2022</v>
      </c>
      <c r="B639">
        <v>9</v>
      </c>
      <c r="C639">
        <v>5</v>
      </c>
      <c r="D639">
        <v>81</v>
      </c>
      <c r="E639">
        <v>69</v>
      </c>
      <c r="F639">
        <v>0.47</v>
      </c>
      <c r="G639">
        <v>0</v>
      </c>
      <c r="H639">
        <v>0</v>
      </c>
      <c r="S639">
        <f t="shared" si="591"/>
        <v>249</v>
      </c>
      <c r="T639">
        <f t="shared" si="611"/>
        <v>75</v>
      </c>
      <c r="U639" s="31">
        <f t="shared" si="591"/>
        <v>249</v>
      </c>
      <c r="V639">
        <f t="shared" si="625"/>
        <v>75.428571428571431</v>
      </c>
      <c r="W639" s="31">
        <f t="shared" ref="W639" si="650">W638+1</f>
        <v>249</v>
      </c>
      <c r="X639">
        <f t="shared" si="634"/>
        <v>74.857142857142861</v>
      </c>
    </row>
    <row r="640" spans="1:24" x14ac:dyDescent="0.45">
      <c r="A640">
        <v>2022</v>
      </c>
      <c r="B640">
        <v>9</v>
      </c>
      <c r="C640">
        <v>6</v>
      </c>
      <c r="D640">
        <v>84</v>
      </c>
      <c r="E640">
        <v>68</v>
      </c>
      <c r="F640">
        <v>0.05</v>
      </c>
      <c r="G640">
        <v>0</v>
      </c>
      <c r="H640">
        <v>0</v>
      </c>
      <c r="S640">
        <f t="shared" si="591"/>
        <v>250</v>
      </c>
      <c r="T640">
        <f t="shared" si="611"/>
        <v>76</v>
      </c>
      <c r="U640" s="31">
        <f t="shared" si="591"/>
        <v>250</v>
      </c>
      <c r="V640">
        <f t="shared" si="625"/>
        <v>75.607142857142861</v>
      </c>
      <c r="W640" s="31">
        <f t="shared" ref="W640" si="651">W639+1</f>
        <v>250</v>
      </c>
      <c r="X640">
        <f t="shared" si="634"/>
        <v>75.023809523809518</v>
      </c>
    </row>
    <row r="641" spans="1:24" x14ac:dyDescent="0.45">
      <c r="A641">
        <v>2022</v>
      </c>
      <c r="B641">
        <v>9</v>
      </c>
      <c r="C641">
        <v>7</v>
      </c>
      <c r="D641">
        <v>82</v>
      </c>
      <c r="E641">
        <v>63</v>
      </c>
      <c r="F641">
        <v>0</v>
      </c>
      <c r="G641">
        <v>0</v>
      </c>
      <c r="H641">
        <v>0</v>
      </c>
      <c r="S641">
        <f t="shared" si="591"/>
        <v>251</v>
      </c>
      <c r="T641">
        <f t="shared" si="611"/>
        <v>72.5</v>
      </c>
      <c r="U641" s="31">
        <f t="shared" si="591"/>
        <v>251</v>
      </c>
      <c r="V641">
        <f t="shared" si="625"/>
        <v>75.571428571428569</v>
      </c>
      <c r="W641" s="31">
        <f t="shared" ref="W641" si="652">W640+1</f>
        <v>251</v>
      </c>
      <c r="X641">
        <f t="shared" si="634"/>
        <v>75.047619047619051</v>
      </c>
    </row>
    <row r="642" spans="1:24" x14ac:dyDescent="0.45">
      <c r="A642">
        <v>2022</v>
      </c>
      <c r="B642">
        <v>9</v>
      </c>
      <c r="C642">
        <v>8</v>
      </c>
      <c r="D642">
        <v>84</v>
      </c>
      <c r="E642">
        <v>57</v>
      </c>
      <c r="F642">
        <v>0</v>
      </c>
      <c r="G642">
        <v>0</v>
      </c>
      <c r="H642">
        <v>0</v>
      </c>
      <c r="S642">
        <f t="shared" si="591"/>
        <v>252</v>
      </c>
      <c r="T642">
        <f t="shared" si="611"/>
        <v>70.5</v>
      </c>
      <c r="U642" s="31">
        <f t="shared" si="591"/>
        <v>252</v>
      </c>
      <c r="V642">
        <f t="shared" si="625"/>
        <v>75.142857142857139</v>
      </c>
      <c r="W642" s="31">
        <f t="shared" ref="W642" si="653">W641+1</f>
        <v>252</v>
      </c>
      <c r="X642">
        <f t="shared" si="634"/>
        <v>75</v>
      </c>
    </row>
    <row r="643" spans="1:24" x14ac:dyDescent="0.45">
      <c r="A643">
        <v>2022</v>
      </c>
      <c r="B643">
        <v>9</v>
      </c>
      <c r="C643">
        <v>9</v>
      </c>
      <c r="D643">
        <v>83</v>
      </c>
      <c r="E643">
        <v>59</v>
      </c>
      <c r="F643">
        <v>0</v>
      </c>
      <c r="G643">
        <v>0</v>
      </c>
      <c r="H643">
        <v>0</v>
      </c>
      <c r="S643">
        <f t="shared" si="591"/>
        <v>253</v>
      </c>
      <c r="T643">
        <f t="shared" si="611"/>
        <v>71</v>
      </c>
      <c r="U643" s="31">
        <f t="shared" si="591"/>
        <v>253</v>
      </c>
      <c r="V643">
        <f t="shared" si="625"/>
        <v>74.75</v>
      </c>
      <c r="W643" s="31">
        <f t="shared" ref="W643" si="654">W642+1</f>
        <v>253</v>
      </c>
      <c r="X643">
        <f t="shared" si="634"/>
        <v>74.857142857142861</v>
      </c>
    </row>
    <row r="644" spans="1:24" x14ac:dyDescent="0.45">
      <c r="A644">
        <v>2022</v>
      </c>
      <c r="B644">
        <v>9</v>
      </c>
      <c r="C644">
        <v>10</v>
      </c>
      <c r="D644">
        <v>70</v>
      </c>
      <c r="E644">
        <v>64</v>
      </c>
      <c r="F644">
        <v>0.42</v>
      </c>
      <c r="G644">
        <v>0</v>
      </c>
      <c r="H644">
        <v>0</v>
      </c>
      <c r="S644">
        <f t="shared" si="591"/>
        <v>254</v>
      </c>
      <c r="T644">
        <f t="shared" si="611"/>
        <v>67</v>
      </c>
      <c r="U644" s="31">
        <f t="shared" si="591"/>
        <v>254</v>
      </c>
      <c r="V644">
        <f t="shared" si="625"/>
        <v>74.071428571428569</v>
      </c>
      <c r="W644" s="31">
        <f t="shared" ref="W644" si="655">W643+1</f>
        <v>254</v>
      </c>
      <c r="X644">
        <f t="shared" si="634"/>
        <v>74.547619047619051</v>
      </c>
    </row>
    <row r="645" spans="1:24" x14ac:dyDescent="0.45">
      <c r="A645">
        <v>2022</v>
      </c>
      <c r="B645">
        <v>9</v>
      </c>
      <c r="C645">
        <v>11</v>
      </c>
      <c r="D645">
        <v>83</v>
      </c>
      <c r="E645">
        <v>66</v>
      </c>
      <c r="F645">
        <v>0.04</v>
      </c>
      <c r="G645">
        <v>0</v>
      </c>
      <c r="H645">
        <v>0</v>
      </c>
      <c r="S645">
        <f t="shared" si="591"/>
        <v>255</v>
      </c>
      <c r="T645">
        <f t="shared" si="611"/>
        <v>74.5</v>
      </c>
      <c r="U645" s="31">
        <f t="shared" si="591"/>
        <v>255</v>
      </c>
      <c r="V645">
        <f t="shared" si="625"/>
        <v>73.821428571428569</v>
      </c>
      <c r="W645" s="31">
        <f t="shared" ref="W645" si="656">W644+1</f>
        <v>255</v>
      </c>
      <c r="X645">
        <f t="shared" si="634"/>
        <v>74.452380952380949</v>
      </c>
    </row>
    <row r="646" spans="1:24" x14ac:dyDescent="0.45">
      <c r="A646">
        <v>2022</v>
      </c>
      <c r="B646">
        <v>9</v>
      </c>
      <c r="C646">
        <v>12</v>
      </c>
      <c r="D646">
        <v>80</v>
      </c>
      <c r="E646">
        <v>58</v>
      </c>
      <c r="F646">
        <v>0.37</v>
      </c>
      <c r="G646">
        <v>0</v>
      </c>
      <c r="H646">
        <v>0</v>
      </c>
      <c r="S646">
        <f t="shared" si="591"/>
        <v>256</v>
      </c>
      <c r="T646">
        <f t="shared" si="611"/>
        <v>69</v>
      </c>
      <c r="U646" s="31">
        <f t="shared" si="591"/>
        <v>256</v>
      </c>
      <c r="V646">
        <f t="shared" si="625"/>
        <v>73.178571428571431</v>
      </c>
      <c r="W646" s="31">
        <f t="shared" ref="W646" si="657">W645+1</f>
        <v>256</v>
      </c>
      <c r="X646">
        <f t="shared" si="634"/>
        <v>74.11904761904762</v>
      </c>
    </row>
    <row r="647" spans="1:24" x14ac:dyDescent="0.45">
      <c r="A647">
        <v>2022</v>
      </c>
      <c r="B647">
        <v>9</v>
      </c>
      <c r="C647">
        <v>13</v>
      </c>
      <c r="D647">
        <v>77</v>
      </c>
      <c r="E647">
        <v>51</v>
      </c>
      <c r="F647">
        <v>0</v>
      </c>
      <c r="G647">
        <v>0</v>
      </c>
      <c r="H647">
        <v>0</v>
      </c>
      <c r="S647">
        <f t="shared" si="591"/>
        <v>257</v>
      </c>
      <c r="T647">
        <f t="shared" si="611"/>
        <v>64</v>
      </c>
      <c r="U647" s="31">
        <f t="shared" si="591"/>
        <v>257</v>
      </c>
      <c r="V647">
        <f t="shared" si="625"/>
        <v>72.321428571428569</v>
      </c>
      <c r="W647" s="31">
        <f t="shared" ref="W647" si="658">W646+1</f>
        <v>257</v>
      </c>
      <c r="X647">
        <f t="shared" si="634"/>
        <v>73.666666666666671</v>
      </c>
    </row>
    <row r="648" spans="1:24" x14ac:dyDescent="0.45">
      <c r="A648">
        <v>2022</v>
      </c>
      <c r="B648">
        <v>9</v>
      </c>
      <c r="C648">
        <v>14</v>
      </c>
      <c r="D648">
        <v>77</v>
      </c>
      <c r="E648">
        <v>54</v>
      </c>
      <c r="F648">
        <v>0</v>
      </c>
      <c r="G648">
        <v>0</v>
      </c>
      <c r="H648">
        <v>0</v>
      </c>
      <c r="S648">
        <f t="shared" ref="S648:U711" si="659">S647+1</f>
        <v>258</v>
      </c>
      <c r="T648">
        <f t="shared" si="611"/>
        <v>65.5</v>
      </c>
      <c r="U648" s="31">
        <f t="shared" si="659"/>
        <v>258</v>
      </c>
      <c r="V648">
        <f t="shared" si="625"/>
        <v>71.75</v>
      </c>
      <c r="W648" s="31">
        <f t="shared" ref="W648" si="660">W647+1</f>
        <v>258</v>
      </c>
      <c r="X648">
        <f t="shared" si="634"/>
        <v>73.30952380952381</v>
      </c>
    </row>
    <row r="649" spans="1:24" x14ac:dyDescent="0.45">
      <c r="A649">
        <v>2022</v>
      </c>
      <c r="B649">
        <v>9</v>
      </c>
      <c r="C649">
        <v>15</v>
      </c>
      <c r="D649">
        <v>82</v>
      </c>
      <c r="E649">
        <v>50</v>
      </c>
      <c r="F649">
        <v>0</v>
      </c>
      <c r="G649">
        <v>0</v>
      </c>
      <c r="H649">
        <v>0</v>
      </c>
      <c r="S649">
        <f t="shared" si="659"/>
        <v>259</v>
      </c>
      <c r="T649">
        <f t="shared" si="611"/>
        <v>66</v>
      </c>
      <c r="U649" s="31">
        <f t="shared" si="659"/>
        <v>259</v>
      </c>
      <c r="V649">
        <f t="shared" si="625"/>
        <v>71.285714285714292</v>
      </c>
      <c r="W649" s="31">
        <f t="shared" ref="W649" si="661">W648+1</f>
        <v>259</v>
      </c>
      <c r="X649">
        <f t="shared" si="634"/>
        <v>72.80952380952381</v>
      </c>
    </row>
    <row r="650" spans="1:24" x14ac:dyDescent="0.45">
      <c r="A650">
        <v>2022</v>
      </c>
      <c r="B650">
        <v>9</v>
      </c>
      <c r="C650">
        <v>16</v>
      </c>
      <c r="D650">
        <v>83</v>
      </c>
      <c r="E650">
        <v>52</v>
      </c>
      <c r="F650">
        <v>0</v>
      </c>
      <c r="G650">
        <v>0</v>
      </c>
      <c r="H650">
        <v>0</v>
      </c>
      <c r="S650">
        <f t="shared" si="659"/>
        <v>260</v>
      </c>
      <c r="T650">
        <f t="shared" si="611"/>
        <v>67.5</v>
      </c>
      <c r="U650" s="31">
        <f t="shared" si="659"/>
        <v>260</v>
      </c>
      <c r="V650">
        <f t="shared" si="625"/>
        <v>70.75</v>
      </c>
      <c r="W650" s="31">
        <f t="shared" ref="W650" si="662">W649+1</f>
        <v>260</v>
      </c>
      <c r="X650">
        <f t="shared" si="634"/>
        <v>72.38095238095238</v>
      </c>
    </row>
    <row r="651" spans="1:24" x14ac:dyDescent="0.45">
      <c r="A651">
        <v>2022</v>
      </c>
      <c r="B651">
        <v>9</v>
      </c>
      <c r="C651">
        <v>17</v>
      </c>
      <c r="D651">
        <v>82</v>
      </c>
      <c r="E651">
        <v>55</v>
      </c>
      <c r="F651">
        <v>0</v>
      </c>
      <c r="G651">
        <v>0</v>
      </c>
      <c r="H651">
        <v>0</v>
      </c>
      <c r="S651">
        <f t="shared" si="659"/>
        <v>261</v>
      </c>
      <c r="T651">
        <f t="shared" si="611"/>
        <v>68.5</v>
      </c>
      <c r="U651" s="31">
        <f t="shared" si="659"/>
        <v>261</v>
      </c>
      <c r="V651">
        <f t="shared" si="625"/>
        <v>70.25</v>
      </c>
      <c r="W651" s="31">
        <f t="shared" ref="W651" si="663">W650+1</f>
        <v>261</v>
      </c>
      <c r="X651">
        <f t="shared" si="634"/>
        <v>72</v>
      </c>
    </row>
    <row r="652" spans="1:24" x14ac:dyDescent="0.45">
      <c r="A652">
        <v>2022</v>
      </c>
      <c r="B652">
        <v>9</v>
      </c>
      <c r="C652">
        <v>18</v>
      </c>
      <c r="D652">
        <v>83</v>
      </c>
      <c r="E652">
        <v>56</v>
      </c>
      <c r="F652">
        <v>0</v>
      </c>
      <c r="G652">
        <v>0</v>
      </c>
      <c r="H652">
        <v>0</v>
      </c>
      <c r="S652">
        <f t="shared" si="659"/>
        <v>262</v>
      </c>
      <c r="T652">
        <f t="shared" si="611"/>
        <v>69.5</v>
      </c>
      <c r="U652" s="31">
        <f t="shared" si="659"/>
        <v>262</v>
      </c>
      <c r="V652">
        <f t="shared" si="625"/>
        <v>69.75</v>
      </c>
      <c r="W652" s="31">
        <f t="shared" ref="W652" si="664">W651+1</f>
        <v>262</v>
      </c>
      <c r="X652">
        <f t="shared" si="634"/>
        <v>71.595238095238102</v>
      </c>
    </row>
    <row r="653" spans="1:24" x14ac:dyDescent="0.45">
      <c r="A653">
        <v>2022</v>
      </c>
      <c r="B653">
        <v>9</v>
      </c>
      <c r="C653">
        <v>19</v>
      </c>
      <c r="D653">
        <v>83</v>
      </c>
      <c r="E653">
        <v>54</v>
      </c>
      <c r="F653">
        <v>0</v>
      </c>
      <c r="G653">
        <v>0</v>
      </c>
      <c r="H653">
        <v>0</v>
      </c>
      <c r="S653">
        <f t="shared" si="659"/>
        <v>263</v>
      </c>
      <c r="T653">
        <f t="shared" si="611"/>
        <v>68.5</v>
      </c>
      <c r="U653" s="31">
        <f t="shared" si="659"/>
        <v>263</v>
      </c>
      <c r="V653">
        <f t="shared" si="625"/>
        <v>69.285714285714292</v>
      </c>
      <c r="W653" s="31">
        <f t="shared" ref="W653" si="665">W652+1</f>
        <v>263</v>
      </c>
      <c r="X653">
        <f t="shared" si="634"/>
        <v>71.142857142857139</v>
      </c>
    </row>
    <row r="654" spans="1:24" x14ac:dyDescent="0.45">
      <c r="A654">
        <v>2022</v>
      </c>
      <c r="B654">
        <v>9</v>
      </c>
      <c r="C654">
        <v>20</v>
      </c>
      <c r="D654">
        <v>89</v>
      </c>
      <c r="E654">
        <v>60</v>
      </c>
      <c r="F654">
        <v>0</v>
      </c>
      <c r="G654">
        <v>0</v>
      </c>
      <c r="H654">
        <v>0</v>
      </c>
      <c r="S654">
        <f t="shared" si="659"/>
        <v>264</v>
      </c>
      <c r="T654">
        <f t="shared" si="611"/>
        <v>74.5</v>
      </c>
      <c r="U654" s="31">
        <f t="shared" si="659"/>
        <v>264</v>
      </c>
      <c r="V654">
        <f t="shared" si="625"/>
        <v>69.178571428571431</v>
      </c>
      <c r="W654" s="31">
        <f t="shared" ref="W654" si="666">W653+1</f>
        <v>264</v>
      </c>
      <c r="X654">
        <f t="shared" si="634"/>
        <v>71.071428571428569</v>
      </c>
    </row>
    <row r="655" spans="1:24" x14ac:dyDescent="0.45">
      <c r="A655">
        <v>2022</v>
      </c>
      <c r="B655">
        <v>9</v>
      </c>
      <c r="C655">
        <v>21</v>
      </c>
      <c r="D655">
        <v>90</v>
      </c>
      <c r="E655">
        <v>55</v>
      </c>
      <c r="F655">
        <v>0</v>
      </c>
      <c r="G655">
        <v>0</v>
      </c>
      <c r="H655">
        <v>0</v>
      </c>
      <c r="S655">
        <f t="shared" si="659"/>
        <v>265</v>
      </c>
      <c r="T655">
        <f t="shared" si="611"/>
        <v>72.5</v>
      </c>
      <c r="U655" s="31">
        <f t="shared" si="659"/>
        <v>265</v>
      </c>
      <c r="V655">
        <f t="shared" si="625"/>
        <v>69.178571428571431</v>
      </c>
      <c r="W655" s="31">
        <f t="shared" ref="W655" si="667">W654+1</f>
        <v>265</v>
      </c>
      <c r="X655">
        <f t="shared" si="634"/>
        <v>71.023809523809518</v>
      </c>
    </row>
    <row r="656" spans="1:24" x14ac:dyDescent="0.45">
      <c r="A656">
        <v>2022</v>
      </c>
      <c r="B656">
        <v>9</v>
      </c>
      <c r="C656">
        <v>22</v>
      </c>
      <c r="D656">
        <v>80</v>
      </c>
      <c r="E656">
        <v>56</v>
      </c>
      <c r="F656">
        <v>0.01</v>
      </c>
      <c r="G656">
        <v>0</v>
      </c>
      <c r="H656">
        <v>0</v>
      </c>
      <c r="S656">
        <f t="shared" si="659"/>
        <v>266</v>
      </c>
      <c r="T656">
        <f t="shared" si="611"/>
        <v>68</v>
      </c>
      <c r="U656" s="31">
        <f t="shared" si="659"/>
        <v>266</v>
      </c>
      <c r="V656">
        <f t="shared" si="625"/>
        <v>69</v>
      </c>
      <c r="W656" s="31">
        <f t="shared" ref="W656" si="668">W655+1</f>
        <v>266</v>
      </c>
      <c r="X656">
        <f t="shared" si="634"/>
        <v>70.80952380952381</v>
      </c>
    </row>
    <row r="657" spans="1:24" x14ac:dyDescent="0.45">
      <c r="A657">
        <v>2022</v>
      </c>
      <c r="B657">
        <v>9</v>
      </c>
      <c r="C657">
        <v>23</v>
      </c>
      <c r="D657">
        <v>72</v>
      </c>
      <c r="E657">
        <v>43</v>
      </c>
      <c r="F657">
        <v>0</v>
      </c>
      <c r="G657">
        <v>0</v>
      </c>
      <c r="H657">
        <v>0</v>
      </c>
      <c r="S657">
        <f t="shared" si="659"/>
        <v>267</v>
      </c>
      <c r="T657">
        <f t="shared" si="611"/>
        <v>57.5</v>
      </c>
      <c r="U657" s="31">
        <f t="shared" si="659"/>
        <v>267</v>
      </c>
      <c r="V657">
        <f t="shared" si="625"/>
        <v>68.035714285714292</v>
      </c>
      <c r="W657" s="31">
        <f t="shared" ref="W657" si="669">W656+1</f>
        <v>267</v>
      </c>
      <c r="X657">
        <f t="shared" si="634"/>
        <v>69.976190476190482</v>
      </c>
    </row>
    <row r="658" spans="1:24" x14ac:dyDescent="0.45">
      <c r="A658">
        <v>2022</v>
      </c>
      <c r="B658">
        <v>9</v>
      </c>
      <c r="C658">
        <v>24</v>
      </c>
      <c r="D658">
        <v>69</v>
      </c>
      <c r="E658">
        <v>53</v>
      </c>
      <c r="F658">
        <v>0.01</v>
      </c>
      <c r="G658">
        <v>0</v>
      </c>
      <c r="H658">
        <v>0</v>
      </c>
      <c r="S658">
        <f t="shared" si="659"/>
        <v>268</v>
      </c>
      <c r="T658">
        <f t="shared" si="611"/>
        <v>61</v>
      </c>
      <c r="U658" s="31">
        <f t="shared" si="659"/>
        <v>268</v>
      </c>
      <c r="V658">
        <f t="shared" si="625"/>
        <v>67.607142857142861</v>
      </c>
      <c r="W658" s="31">
        <f t="shared" ref="W658" si="670">W657+1</f>
        <v>268</v>
      </c>
      <c r="X658">
        <f t="shared" si="634"/>
        <v>69.285714285714292</v>
      </c>
    </row>
    <row r="659" spans="1:24" x14ac:dyDescent="0.45">
      <c r="A659">
        <v>2022</v>
      </c>
      <c r="B659">
        <v>9</v>
      </c>
      <c r="C659">
        <v>25</v>
      </c>
      <c r="D659">
        <v>75</v>
      </c>
      <c r="E659">
        <v>50</v>
      </c>
      <c r="F659">
        <v>1.01</v>
      </c>
      <c r="G659">
        <v>0</v>
      </c>
      <c r="H659">
        <v>0</v>
      </c>
      <c r="S659">
        <f t="shared" si="659"/>
        <v>269</v>
      </c>
      <c r="T659">
        <f t="shared" si="611"/>
        <v>62.5</v>
      </c>
      <c r="U659" s="31">
        <f t="shared" si="659"/>
        <v>269</v>
      </c>
      <c r="V659">
        <f t="shared" si="625"/>
        <v>66.75</v>
      </c>
      <c r="W659" s="31">
        <f t="shared" ref="W659" si="671">W658+1</f>
        <v>269</v>
      </c>
      <c r="X659">
        <f t="shared" si="634"/>
        <v>68.61904761904762</v>
      </c>
    </row>
    <row r="660" spans="1:24" x14ac:dyDescent="0.45">
      <c r="A660">
        <v>2022</v>
      </c>
      <c r="B660">
        <v>9</v>
      </c>
      <c r="C660">
        <v>26</v>
      </c>
      <c r="D660">
        <v>74</v>
      </c>
      <c r="E660">
        <v>49</v>
      </c>
      <c r="F660">
        <v>0</v>
      </c>
      <c r="G660">
        <v>0</v>
      </c>
      <c r="H660">
        <v>0</v>
      </c>
      <c r="S660">
        <f t="shared" si="659"/>
        <v>270</v>
      </c>
      <c r="T660">
        <f t="shared" si="611"/>
        <v>61.5</v>
      </c>
      <c r="U660" s="31">
        <f t="shared" si="659"/>
        <v>270</v>
      </c>
      <c r="V660">
        <f t="shared" si="625"/>
        <v>66.214285714285708</v>
      </c>
      <c r="W660" s="31">
        <f t="shared" ref="W660" si="672">W659+1</f>
        <v>270</v>
      </c>
      <c r="X660">
        <f t="shared" si="634"/>
        <v>67.976190476190482</v>
      </c>
    </row>
    <row r="661" spans="1:24" x14ac:dyDescent="0.45">
      <c r="A661">
        <v>2022</v>
      </c>
      <c r="B661">
        <v>9</v>
      </c>
      <c r="C661">
        <v>27</v>
      </c>
      <c r="D661">
        <v>69</v>
      </c>
      <c r="E661">
        <v>43</v>
      </c>
      <c r="F661">
        <v>0</v>
      </c>
      <c r="G661">
        <v>0</v>
      </c>
      <c r="H661">
        <v>0</v>
      </c>
      <c r="S661">
        <f t="shared" si="659"/>
        <v>271</v>
      </c>
      <c r="T661">
        <f t="shared" si="611"/>
        <v>56</v>
      </c>
      <c r="U661" s="31">
        <f t="shared" si="659"/>
        <v>271</v>
      </c>
      <c r="V661">
        <f t="shared" si="625"/>
        <v>65.642857142857139</v>
      </c>
      <c r="W661" s="31">
        <f t="shared" ref="W661" si="673">W660+1</f>
        <v>271</v>
      </c>
      <c r="X661">
        <f t="shared" si="634"/>
        <v>67.023809523809518</v>
      </c>
    </row>
    <row r="662" spans="1:24" x14ac:dyDescent="0.45">
      <c r="A662">
        <v>2022</v>
      </c>
      <c r="B662">
        <v>9</v>
      </c>
      <c r="C662">
        <v>28</v>
      </c>
      <c r="D662">
        <v>66</v>
      </c>
      <c r="E662">
        <v>42</v>
      </c>
      <c r="F662">
        <v>0</v>
      </c>
      <c r="G662">
        <v>0</v>
      </c>
      <c r="H662">
        <v>0</v>
      </c>
      <c r="S662">
        <f t="shared" si="659"/>
        <v>272</v>
      </c>
      <c r="T662">
        <f t="shared" si="611"/>
        <v>54</v>
      </c>
      <c r="U662" s="31">
        <f t="shared" si="659"/>
        <v>272</v>
      </c>
      <c r="V662">
        <f t="shared" si="625"/>
        <v>64.821428571428569</v>
      </c>
      <c r="W662" s="31">
        <f t="shared" ref="W662" si="674">W661+1</f>
        <v>272</v>
      </c>
      <c r="X662">
        <f t="shared" si="634"/>
        <v>66.142857142857139</v>
      </c>
    </row>
    <row r="663" spans="1:24" x14ac:dyDescent="0.45">
      <c r="A663">
        <v>2022</v>
      </c>
      <c r="B663">
        <v>9</v>
      </c>
      <c r="C663">
        <v>29</v>
      </c>
      <c r="D663">
        <v>74</v>
      </c>
      <c r="E663">
        <v>40</v>
      </c>
      <c r="F663">
        <v>0</v>
      </c>
      <c r="G663">
        <v>0</v>
      </c>
      <c r="H663">
        <v>0</v>
      </c>
      <c r="S663">
        <f t="shared" si="659"/>
        <v>273</v>
      </c>
      <c r="T663">
        <f t="shared" si="611"/>
        <v>57</v>
      </c>
      <c r="U663" s="31">
        <f t="shared" si="659"/>
        <v>273</v>
      </c>
      <c r="V663">
        <f t="shared" si="625"/>
        <v>64.178571428571431</v>
      </c>
      <c r="W663" s="31">
        <f t="shared" ref="W663" si="675">W662+1</f>
        <v>273</v>
      </c>
      <c r="X663">
        <f t="shared" si="634"/>
        <v>65.5</v>
      </c>
    </row>
    <row r="664" spans="1:24" x14ac:dyDescent="0.45">
      <c r="A664">
        <v>2022</v>
      </c>
      <c r="B664">
        <v>9</v>
      </c>
      <c r="C664">
        <v>30</v>
      </c>
      <c r="D664">
        <v>64</v>
      </c>
      <c r="E664">
        <v>50</v>
      </c>
      <c r="F664">
        <v>0.54</v>
      </c>
      <c r="G664">
        <v>0</v>
      </c>
      <c r="H664">
        <v>0</v>
      </c>
      <c r="S664">
        <f t="shared" si="659"/>
        <v>274</v>
      </c>
      <c r="T664">
        <f t="shared" si="611"/>
        <v>57</v>
      </c>
      <c r="U664" s="31">
        <f t="shared" si="659"/>
        <v>274</v>
      </c>
      <c r="V664">
        <f t="shared" si="625"/>
        <v>63.428571428571431</v>
      </c>
      <c r="W664" s="31">
        <f t="shared" ref="W664" si="676">W663+1</f>
        <v>274</v>
      </c>
      <c r="X664">
        <f t="shared" si="634"/>
        <v>64.833333333333329</v>
      </c>
    </row>
    <row r="665" spans="1:24" x14ac:dyDescent="0.45">
      <c r="A665">
        <v>2022</v>
      </c>
      <c r="B665">
        <v>10</v>
      </c>
      <c r="C665">
        <v>1</v>
      </c>
      <c r="D665">
        <v>56</v>
      </c>
      <c r="E665">
        <v>52</v>
      </c>
      <c r="F665">
        <v>0.31</v>
      </c>
      <c r="G665">
        <v>0</v>
      </c>
      <c r="H665">
        <v>0</v>
      </c>
      <c r="S665">
        <f t="shared" si="659"/>
        <v>275</v>
      </c>
      <c r="T665">
        <f t="shared" si="611"/>
        <v>54</v>
      </c>
      <c r="U665" s="31">
        <f t="shared" si="659"/>
        <v>275</v>
      </c>
      <c r="V665">
        <f t="shared" si="625"/>
        <v>62.392857142857146</v>
      </c>
      <c r="W665" s="31">
        <f t="shared" ref="W665" si="677">W664+1</f>
        <v>275</v>
      </c>
      <c r="X665">
        <f t="shared" si="634"/>
        <v>64.214285714285708</v>
      </c>
    </row>
    <row r="666" spans="1:24" x14ac:dyDescent="0.45">
      <c r="A666">
        <v>2022</v>
      </c>
      <c r="B666">
        <v>10</v>
      </c>
      <c r="C666">
        <v>2</v>
      </c>
      <c r="D666">
        <v>60</v>
      </c>
      <c r="E666">
        <v>53</v>
      </c>
      <c r="F666">
        <v>0</v>
      </c>
      <c r="G666">
        <v>0</v>
      </c>
      <c r="H666">
        <v>0</v>
      </c>
      <c r="S666">
        <f t="shared" si="659"/>
        <v>276</v>
      </c>
      <c r="T666">
        <f t="shared" si="611"/>
        <v>56.5</v>
      </c>
      <c r="U666" s="31">
        <f t="shared" si="659"/>
        <v>276</v>
      </c>
      <c r="V666">
        <f t="shared" si="625"/>
        <v>61.464285714285715</v>
      </c>
      <c r="W666" s="31">
        <f t="shared" ref="W666" si="678">W665+1</f>
        <v>276</v>
      </c>
      <c r="X666">
        <f t="shared" si="634"/>
        <v>63.357142857142854</v>
      </c>
    </row>
    <row r="667" spans="1:24" x14ac:dyDescent="0.45">
      <c r="A667">
        <v>2022</v>
      </c>
      <c r="B667">
        <v>10</v>
      </c>
      <c r="C667">
        <v>3</v>
      </c>
      <c r="D667">
        <v>60</v>
      </c>
      <c r="E667">
        <v>46</v>
      </c>
      <c r="F667">
        <v>0</v>
      </c>
      <c r="G667">
        <v>0</v>
      </c>
      <c r="H667">
        <v>0</v>
      </c>
      <c r="S667">
        <f t="shared" si="659"/>
        <v>277</v>
      </c>
      <c r="T667">
        <f t="shared" ref="T667:T730" si="679">AVERAGE(D667:E667)</f>
        <v>53</v>
      </c>
      <c r="U667" s="31">
        <f t="shared" si="659"/>
        <v>277</v>
      </c>
      <c r="V667">
        <f t="shared" si="625"/>
        <v>60.357142857142854</v>
      </c>
      <c r="W667" s="31">
        <f t="shared" ref="W667" si="680">W666+1</f>
        <v>277</v>
      </c>
      <c r="X667">
        <f t="shared" si="634"/>
        <v>62.595238095238095</v>
      </c>
    </row>
    <row r="668" spans="1:24" x14ac:dyDescent="0.45">
      <c r="A668">
        <v>2022</v>
      </c>
      <c r="B668">
        <v>10</v>
      </c>
      <c r="C668">
        <v>4</v>
      </c>
      <c r="D668">
        <v>69</v>
      </c>
      <c r="E668">
        <v>42</v>
      </c>
      <c r="F668">
        <v>0</v>
      </c>
      <c r="G668">
        <v>0</v>
      </c>
      <c r="H668">
        <v>0</v>
      </c>
      <c r="S668">
        <f t="shared" si="659"/>
        <v>278</v>
      </c>
      <c r="T668">
        <f t="shared" si="679"/>
        <v>55.5</v>
      </c>
      <c r="U668" s="31">
        <f t="shared" si="659"/>
        <v>278</v>
      </c>
      <c r="V668">
        <f t="shared" si="625"/>
        <v>59</v>
      </c>
      <c r="W668" s="31">
        <f t="shared" ref="W668" si="681">W667+1</f>
        <v>278</v>
      </c>
      <c r="X668">
        <f t="shared" si="634"/>
        <v>62.19047619047619</v>
      </c>
    </row>
    <row r="669" spans="1:24" x14ac:dyDescent="0.45">
      <c r="A669">
        <v>2022</v>
      </c>
      <c r="B669">
        <v>10</v>
      </c>
      <c r="C669">
        <v>5</v>
      </c>
      <c r="D669">
        <v>72</v>
      </c>
      <c r="E669">
        <v>38</v>
      </c>
      <c r="F669">
        <v>0</v>
      </c>
      <c r="G669">
        <v>0</v>
      </c>
      <c r="H669">
        <v>0</v>
      </c>
      <c r="S669">
        <f t="shared" si="659"/>
        <v>279</v>
      </c>
      <c r="T669">
        <f t="shared" si="679"/>
        <v>55</v>
      </c>
      <c r="U669" s="31">
        <f t="shared" si="659"/>
        <v>279</v>
      </c>
      <c r="V669">
        <f t="shared" si="625"/>
        <v>57.75</v>
      </c>
      <c r="W669" s="31">
        <f t="shared" ref="W669" si="682">W668+1</f>
        <v>279</v>
      </c>
      <c r="X669">
        <f t="shared" si="634"/>
        <v>61.69047619047619</v>
      </c>
    </row>
    <row r="670" spans="1:24" x14ac:dyDescent="0.45">
      <c r="A670">
        <v>2022</v>
      </c>
      <c r="B670">
        <v>10</v>
      </c>
      <c r="C670">
        <v>6</v>
      </c>
      <c r="D670">
        <v>75</v>
      </c>
      <c r="E670">
        <v>41</v>
      </c>
      <c r="F670">
        <v>0</v>
      </c>
      <c r="G670">
        <v>0</v>
      </c>
      <c r="H670">
        <v>0</v>
      </c>
      <c r="S670">
        <f t="shared" si="659"/>
        <v>280</v>
      </c>
      <c r="T670">
        <f t="shared" si="679"/>
        <v>58</v>
      </c>
      <c r="U670" s="31">
        <f t="shared" si="659"/>
        <v>280</v>
      </c>
      <c r="V670">
        <f t="shared" si="625"/>
        <v>57.035714285714285</v>
      </c>
      <c r="W670" s="31">
        <f t="shared" ref="W670" si="683">W669+1</f>
        <v>280</v>
      </c>
      <c r="X670">
        <f t="shared" si="634"/>
        <v>61.30952380952381</v>
      </c>
    </row>
    <row r="671" spans="1:24" x14ac:dyDescent="0.45">
      <c r="A671">
        <v>2022</v>
      </c>
      <c r="B671">
        <v>10</v>
      </c>
      <c r="C671">
        <v>7</v>
      </c>
      <c r="D671">
        <v>76</v>
      </c>
      <c r="E671">
        <v>42</v>
      </c>
      <c r="F671">
        <v>0</v>
      </c>
      <c r="G671">
        <v>0</v>
      </c>
      <c r="H671">
        <v>0</v>
      </c>
      <c r="S671">
        <f t="shared" si="659"/>
        <v>281</v>
      </c>
      <c r="T671">
        <f t="shared" si="679"/>
        <v>59</v>
      </c>
      <c r="U671" s="31">
        <f t="shared" si="659"/>
        <v>281</v>
      </c>
      <c r="V671">
        <f t="shared" si="625"/>
        <v>57.142857142857146</v>
      </c>
      <c r="W671" s="31">
        <f t="shared" ref="W671" si="684">W670+1</f>
        <v>281</v>
      </c>
      <c r="X671">
        <f t="shared" si="634"/>
        <v>60.904761904761905</v>
      </c>
    </row>
    <row r="672" spans="1:24" x14ac:dyDescent="0.45">
      <c r="A672">
        <v>2022</v>
      </c>
      <c r="B672">
        <v>10</v>
      </c>
      <c r="C672">
        <v>8</v>
      </c>
      <c r="D672">
        <v>63</v>
      </c>
      <c r="E672">
        <v>37</v>
      </c>
      <c r="F672">
        <v>0</v>
      </c>
      <c r="G672">
        <v>0</v>
      </c>
      <c r="H672">
        <v>0</v>
      </c>
      <c r="S672">
        <f t="shared" si="659"/>
        <v>282</v>
      </c>
      <c r="T672">
        <f t="shared" si="679"/>
        <v>50</v>
      </c>
      <c r="U672" s="31">
        <f t="shared" si="659"/>
        <v>282</v>
      </c>
      <c r="V672">
        <f t="shared" si="625"/>
        <v>56.357142857142854</v>
      </c>
      <c r="W672" s="31">
        <f t="shared" ref="W672" si="685">W671+1</f>
        <v>282</v>
      </c>
      <c r="X672">
        <f t="shared" si="634"/>
        <v>60.023809523809526</v>
      </c>
    </row>
    <row r="673" spans="1:24" x14ac:dyDescent="0.45">
      <c r="A673">
        <v>2022</v>
      </c>
      <c r="B673">
        <v>10</v>
      </c>
      <c r="C673">
        <v>9</v>
      </c>
      <c r="D673">
        <v>67</v>
      </c>
      <c r="E673">
        <v>36</v>
      </c>
      <c r="F673">
        <v>0</v>
      </c>
      <c r="G673">
        <v>0</v>
      </c>
      <c r="H673">
        <v>0</v>
      </c>
      <c r="S673">
        <f t="shared" si="659"/>
        <v>283</v>
      </c>
      <c r="T673">
        <f t="shared" si="679"/>
        <v>51.5</v>
      </c>
      <c r="U673" s="31">
        <f t="shared" si="659"/>
        <v>283</v>
      </c>
      <c r="V673">
        <f t="shared" si="625"/>
        <v>55.571428571428569</v>
      </c>
      <c r="W673" s="31">
        <f t="shared" ref="W673" si="686">W672+1</f>
        <v>283</v>
      </c>
      <c r="X673">
        <f t="shared" si="634"/>
        <v>59.166666666666664</v>
      </c>
    </row>
    <row r="674" spans="1:24" x14ac:dyDescent="0.45">
      <c r="A674">
        <v>2022</v>
      </c>
      <c r="B674">
        <v>10</v>
      </c>
      <c r="C674">
        <v>10</v>
      </c>
      <c r="D674">
        <v>70</v>
      </c>
      <c r="E674">
        <v>36</v>
      </c>
      <c r="F674">
        <v>0</v>
      </c>
      <c r="G674">
        <v>0</v>
      </c>
      <c r="H674">
        <v>0</v>
      </c>
      <c r="S674">
        <f t="shared" si="659"/>
        <v>284</v>
      </c>
      <c r="T674">
        <f t="shared" si="679"/>
        <v>53</v>
      </c>
      <c r="U674" s="31">
        <f t="shared" si="659"/>
        <v>284</v>
      </c>
      <c r="V674">
        <f t="shared" si="625"/>
        <v>54.964285714285715</v>
      </c>
      <c r="W674" s="31">
        <f t="shared" ref="W674" si="687">W673+1</f>
        <v>284</v>
      </c>
      <c r="X674">
        <f t="shared" si="634"/>
        <v>58.428571428571431</v>
      </c>
    </row>
    <row r="675" spans="1:24" x14ac:dyDescent="0.45">
      <c r="A675">
        <v>2022</v>
      </c>
      <c r="B675">
        <v>10</v>
      </c>
      <c r="C675">
        <v>11</v>
      </c>
      <c r="D675">
        <v>75</v>
      </c>
      <c r="E675">
        <v>37</v>
      </c>
      <c r="F675">
        <v>0</v>
      </c>
      <c r="G675">
        <v>0</v>
      </c>
      <c r="H675">
        <v>0</v>
      </c>
      <c r="S675">
        <f t="shared" si="659"/>
        <v>285</v>
      </c>
      <c r="T675">
        <f t="shared" si="679"/>
        <v>56</v>
      </c>
      <c r="U675" s="31">
        <f t="shared" si="659"/>
        <v>285</v>
      </c>
      <c r="V675">
        <f t="shared" si="625"/>
        <v>54.964285714285715</v>
      </c>
      <c r="W675" s="31">
        <f t="shared" ref="W675" si="688">W674+1</f>
        <v>285</v>
      </c>
      <c r="X675">
        <f t="shared" si="634"/>
        <v>57.547619047619051</v>
      </c>
    </row>
    <row r="676" spans="1:24" x14ac:dyDescent="0.45">
      <c r="A676">
        <v>2022</v>
      </c>
      <c r="B676">
        <v>10</v>
      </c>
      <c r="C676">
        <v>12</v>
      </c>
      <c r="D676">
        <v>79</v>
      </c>
      <c r="E676">
        <v>48</v>
      </c>
      <c r="F676" t="s">
        <v>116</v>
      </c>
      <c r="G676" t="s">
        <v>117</v>
      </c>
      <c r="H676">
        <v>0</v>
      </c>
      <c r="S676">
        <f t="shared" si="659"/>
        <v>286</v>
      </c>
      <c r="T676">
        <f t="shared" si="679"/>
        <v>63.5</v>
      </c>
      <c r="U676" s="31">
        <f t="shared" si="659"/>
        <v>286</v>
      </c>
      <c r="V676">
        <f t="shared" si="625"/>
        <v>55.642857142857146</v>
      </c>
      <c r="W676" s="31">
        <f t="shared" ref="W676" si="689">W675+1</f>
        <v>286</v>
      </c>
      <c r="X676">
        <f t="shared" si="634"/>
        <v>57.11904761904762</v>
      </c>
    </row>
    <row r="677" spans="1:24" x14ac:dyDescent="0.45">
      <c r="A677">
        <v>2022</v>
      </c>
      <c r="B677">
        <v>10</v>
      </c>
      <c r="C677">
        <v>13</v>
      </c>
      <c r="D677">
        <v>73</v>
      </c>
      <c r="E677">
        <v>42</v>
      </c>
      <c r="F677" t="s">
        <v>116</v>
      </c>
      <c r="G677" t="s">
        <v>117</v>
      </c>
      <c r="H677">
        <v>0</v>
      </c>
      <c r="S677">
        <f t="shared" si="659"/>
        <v>287</v>
      </c>
      <c r="T677">
        <f t="shared" si="679"/>
        <v>57.5</v>
      </c>
      <c r="U677" s="31">
        <f t="shared" si="659"/>
        <v>287</v>
      </c>
      <c r="V677">
        <f t="shared" si="625"/>
        <v>55.678571428571431</v>
      </c>
      <c r="W677" s="31">
        <f t="shared" ref="W677" si="690">W676+1</f>
        <v>287</v>
      </c>
      <c r="X677">
        <f t="shared" si="634"/>
        <v>56.61904761904762</v>
      </c>
    </row>
    <row r="678" spans="1:24" x14ac:dyDescent="0.45">
      <c r="A678">
        <v>2022</v>
      </c>
      <c r="B678">
        <v>10</v>
      </c>
      <c r="C678">
        <v>14</v>
      </c>
      <c r="D678">
        <v>69</v>
      </c>
      <c r="E678">
        <v>35</v>
      </c>
      <c r="F678" t="s">
        <v>116</v>
      </c>
      <c r="G678" t="s">
        <v>117</v>
      </c>
      <c r="H678">
        <v>0</v>
      </c>
      <c r="S678">
        <f t="shared" si="659"/>
        <v>288</v>
      </c>
      <c r="T678">
        <f t="shared" si="679"/>
        <v>52</v>
      </c>
      <c r="U678" s="31">
        <f t="shared" si="659"/>
        <v>288</v>
      </c>
      <c r="V678">
        <f t="shared" si="625"/>
        <v>55.321428571428569</v>
      </c>
      <c r="W678" s="31">
        <f t="shared" ref="W678" si="691">W677+1</f>
        <v>288</v>
      </c>
      <c r="X678">
        <f t="shared" si="634"/>
        <v>56.357142857142854</v>
      </c>
    </row>
    <row r="679" spans="1:24" x14ac:dyDescent="0.45">
      <c r="A679">
        <v>2022</v>
      </c>
      <c r="B679">
        <v>10</v>
      </c>
      <c r="C679">
        <v>15</v>
      </c>
      <c r="D679">
        <v>79</v>
      </c>
      <c r="E679">
        <v>36</v>
      </c>
      <c r="F679" t="s">
        <v>116</v>
      </c>
      <c r="G679" t="s">
        <v>117</v>
      </c>
      <c r="H679">
        <v>0</v>
      </c>
      <c r="S679">
        <f t="shared" si="659"/>
        <v>289</v>
      </c>
      <c r="T679">
        <f t="shared" si="679"/>
        <v>57.5</v>
      </c>
      <c r="U679" s="31">
        <f t="shared" si="659"/>
        <v>289</v>
      </c>
      <c r="V679">
        <f t="shared" si="625"/>
        <v>55.571428571428569</v>
      </c>
      <c r="W679" s="31">
        <f t="shared" ref="W679" si="692">W678+1</f>
        <v>289</v>
      </c>
      <c r="X679">
        <f t="shared" si="634"/>
        <v>56.19047619047619</v>
      </c>
    </row>
    <row r="680" spans="1:24" x14ac:dyDescent="0.45">
      <c r="A680">
        <v>2022</v>
      </c>
      <c r="B680">
        <v>10</v>
      </c>
      <c r="C680">
        <v>16</v>
      </c>
      <c r="D680">
        <v>70</v>
      </c>
      <c r="E680">
        <v>51</v>
      </c>
      <c r="F680">
        <v>0.18</v>
      </c>
      <c r="G680">
        <v>0</v>
      </c>
      <c r="H680">
        <v>0</v>
      </c>
      <c r="S680">
        <f t="shared" si="659"/>
        <v>290</v>
      </c>
      <c r="T680">
        <f t="shared" si="679"/>
        <v>60.5</v>
      </c>
      <c r="U680" s="31">
        <f t="shared" si="659"/>
        <v>290</v>
      </c>
      <c r="V680">
        <f t="shared" ref="V680:V743" si="693">AVERAGE(T667:T680)</f>
        <v>55.857142857142854</v>
      </c>
      <c r="W680" s="31">
        <f t="shared" ref="W680" si="694">W679+1</f>
        <v>290</v>
      </c>
      <c r="X680">
        <f t="shared" si="634"/>
        <v>56.095238095238095</v>
      </c>
    </row>
    <row r="681" spans="1:24" x14ac:dyDescent="0.45">
      <c r="A681">
        <v>2022</v>
      </c>
      <c r="B681">
        <v>10</v>
      </c>
      <c r="C681">
        <v>17</v>
      </c>
      <c r="D681">
        <v>66</v>
      </c>
      <c r="E681">
        <v>42</v>
      </c>
      <c r="F681">
        <v>0.09</v>
      </c>
      <c r="G681">
        <v>0</v>
      </c>
      <c r="H681">
        <v>0</v>
      </c>
      <c r="S681">
        <f t="shared" si="659"/>
        <v>291</v>
      </c>
      <c r="T681">
        <f t="shared" si="679"/>
        <v>54</v>
      </c>
      <c r="U681" s="31">
        <f t="shared" si="659"/>
        <v>291</v>
      </c>
      <c r="V681">
        <f t="shared" si="693"/>
        <v>55.928571428571431</v>
      </c>
      <c r="W681" s="31">
        <f t="shared" ref="W681" si="695">W680+1</f>
        <v>291</v>
      </c>
      <c r="X681">
        <f t="shared" si="634"/>
        <v>55.738095238095241</v>
      </c>
    </row>
    <row r="682" spans="1:24" x14ac:dyDescent="0.45">
      <c r="A682">
        <v>2022</v>
      </c>
      <c r="B682">
        <v>10</v>
      </c>
      <c r="C682">
        <v>18</v>
      </c>
      <c r="D682">
        <v>43</v>
      </c>
      <c r="E682">
        <v>32</v>
      </c>
      <c r="F682">
        <v>0</v>
      </c>
      <c r="G682">
        <v>0</v>
      </c>
      <c r="H682">
        <v>0</v>
      </c>
      <c r="S682">
        <f t="shared" si="659"/>
        <v>292</v>
      </c>
      <c r="T682">
        <f t="shared" si="679"/>
        <v>37.5</v>
      </c>
      <c r="U682" s="31">
        <f t="shared" si="659"/>
        <v>292</v>
      </c>
      <c r="V682">
        <f t="shared" si="693"/>
        <v>54.642857142857146</v>
      </c>
      <c r="W682" s="31">
        <f t="shared" ref="W682" si="696">W681+1</f>
        <v>292</v>
      </c>
      <c r="X682">
        <f t="shared" si="634"/>
        <v>54.857142857142854</v>
      </c>
    </row>
    <row r="683" spans="1:24" x14ac:dyDescent="0.45">
      <c r="A683">
        <v>2022</v>
      </c>
      <c r="B683">
        <v>10</v>
      </c>
      <c r="C683">
        <v>19</v>
      </c>
      <c r="D683">
        <v>55</v>
      </c>
      <c r="E683">
        <v>32</v>
      </c>
      <c r="F683">
        <v>0</v>
      </c>
      <c r="G683">
        <v>0</v>
      </c>
      <c r="H683">
        <v>0</v>
      </c>
      <c r="S683">
        <f t="shared" si="659"/>
        <v>293</v>
      </c>
      <c r="T683">
        <f t="shared" si="679"/>
        <v>43.5</v>
      </c>
      <c r="U683" s="31">
        <f t="shared" si="659"/>
        <v>293</v>
      </c>
      <c r="V683">
        <f t="shared" si="693"/>
        <v>53.821428571428569</v>
      </c>
      <c r="W683" s="31">
        <f t="shared" ref="W683" si="697">W682+1</f>
        <v>293</v>
      </c>
      <c r="X683">
        <f t="shared" si="634"/>
        <v>54.357142857142854</v>
      </c>
    </row>
    <row r="684" spans="1:24" x14ac:dyDescent="0.45">
      <c r="A684">
        <v>2022</v>
      </c>
      <c r="B684">
        <v>10</v>
      </c>
      <c r="C684">
        <v>20</v>
      </c>
      <c r="D684">
        <v>59</v>
      </c>
      <c r="E684">
        <v>27</v>
      </c>
      <c r="F684">
        <v>0</v>
      </c>
      <c r="G684">
        <v>0</v>
      </c>
      <c r="H684">
        <v>0</v>
      </c>
      <c r="S684">
        <f t="shared" si="659"/>
        <v>294</v>
      </c>
      <c r="T684">
        <f t="shared" si="679"/>
        <v>43</v>
      </c>
      <c r="U684" s="31">
        <f t="shared" si="659"/>
        <v>294</v>
      </c>
      <c r="V684">
        <f t="shared" si="693"/>
        <v>52.75</v>
      </c>
      <c r="W684" s="31">
        <f t="shared" ref="W684" si="698">W683+1</f>
        <v>294</v>
      </c>
      <c r="X684">
        <f t="shared" si="634"/>
        <v>53.69047619047619</v>
      </c>
    </row>
    <row r="685" spans="1:24" x14ac:dyDescent="0.45">
      <c r="A685">
        <v>2022</v>
      </c>
      <c r="B685">
        <v>10</v>
      </c>
      <c r="C685">
        <v>21</v>
      </c>
      <c r="D685">
        <v>67</v>
      </c>
      <c r="E685">
        <v>28</v>
      </c>
      <c r="F685">
        <v>0</v>
      </c>
      <c r="G685">
        <v>0</v>
      </c>
      <c r="H685">
        <v>0</v>
      </c>
      <c r="S685">
        <f t="shared" si="659"/>
        <v>295</v>
      </c>
      <c r="T685">
        <f t="shared" si="679"/>
        <v>47.5</v>
      </c>
      <c r="U685" s="31">
        <f t="shared" si="659"/>
        <v>295</v>
      </c>
      <c r="V685">
        <f t="shared" si="693"/>
        <v>51.928571428571431</v>
      </c>
      <c r="W685" s="31">
        <f t="shared" ref="W685" si="699">W684+1</f>
        <v>295</v>
      </c>
      <c r="X685">
        <f t="shared" si="634"/>
        <v>53.238095238095241</v>
      </c>
    </row>
    <row r="686" spans="1:24" x14ac:dyDescent="0.45">
      <c r="A686">
        <v>2022</v>
      </c>
      <c r="B686">
        <v>10</v>
      </c>
      <c r="C686">
        <v>22</v>
      </c>
      <c r="D686">
        <v>73</v>
      </c>
      <c r="E686">
        <v>32</v>
      </c>
      <c r="F686">
        <v>0</v>
      </c>
      <c r="G686">
        <v>0</v>
      </c>
      <c r="H686">
        <v>0</v>
      </c>
      <c r="S686">
        <f t="shared" si="659"/>
        <v>296</v>
      </c>
      <c r="T686">
        <f t="shared" si="679"/>
        <v>52.5</v>
      </c>
      <c r="U686" s="31">
        <f t="shared" si="659"/>
        <v>296</v>
      </c>
      <c r="V686">
        <f t="shared" si="693"/>
        <v>52.107142857142854</v>
      </c>
      <c r="W686" s="31">
        <f t="shared" ref="W686" si="700">W685+1</f>
        <v>296</v>
      </c>
      <c r="X686">
        <f t="shared" si="634"/>
        <v>53.166666666666664</v>
      </c>
    </row>
    <row r="687" spans="1:24" x14ac:dyDescent="0.45">
      <c r="A687">
        <v>2022</v>
      </c>
      <c r="B687">
        <v>10</v>
      </c>
      <c r="C687">
        <v>23</v>
      </c>
      <c r="D687">
        <v>75</v>
      </c>
      <c r="E687">
        <v>35</v>
      </c>
      <c r="F687">
        <v>0</v>
      </c>
      <c r="G687">
        <v>0</v>
      </c>
      <c r="H687">
        <v>0</v>
      </c>
      <c r="S687">
        <f t="shared" si="659"/>
        <v>297</v>
      </c>
      <c r="T687">
        <f t="shared" si="679"/>
        <v>55</v>
      </c>
      <c r="U687" s="31">
        <f t="shared" si="659"/>
        <v>297</v>
      </c>
      <c r="V687">
        <f t="shared" si="693"/>
        <v>52.357142857142854</v>
      </c>
      <c r="W687" s="31">
        <f t="shared" ref="W687" si="701">W686+1</f>
        <v>297</v>
      </c>
      <c r="X687">
        <f t="shared" ref="X687:X750" si="702">AVERAGE(T667:T687)</f>
        <v>53.095238095238095</v>
      </c>
    </row>
    <row r="688" spans="1:24" x14ac:dyDescent="0.45">
      <c r="A688">
        <v>2022</v>
      </c>
      <c r="B688">
        <v>10</v>
      </c>
      <c r="C688">
        <v>24</v>
      </c>
      <c r="D688">
        <v>78</v>
      </c>
      <c r="E688">
        <v>36</v>
      </c>
      <c r="F688">
        <v>0</v>
      </c>
      <c r="G688">
        <v>0</v>
      </c>
      <c r="H688">
        <v>0</v>
      </c>
      <c r="S688">
        <f t="shared" si="659"/>
        <v>298</v>
      </c>
      <c r="T688">
        <f t="shared" si="679"/>
        <v>57</v>
      </c>
      <c r="U688" s="31">
        <f t="shared" si="659"/>
        <v>298</v>
      </c>
      <c r="V688">
        <f t="shared" si="693"/>
        <v>52.642857142857146</v>
      </c>
      <c r="W688" s="31">
        <f t="shared" ref="W688" si="703">W687+1</f>
        <v>298</v>
      </c>
      <c r="X688">
        <f t="shared" si="702"/>
        <v>53.285714285714285</v>
      </c>
    </row>
    <row r="689" spans="1:24" x14ac:dyDescent="0.45">
      <c r="A689">
        <v>2022</v>
      </c>
      <c r="B689">
        <v>10</v>
      </c>
      <c r="C689">
        <v>25</v>
      </c>
      <c r="D689">
        <v>78</v>
      </c>
      <c r="E689">
        <v>37</v>
      </c>
      <c r="F689">
        <v>0.02</v>
      </c>
      <c r="G689">
        <v>0</v>
      </c>
      <c r="H689">
        <v>0</v>
      </c>
      <c r="S689">
        <f t="shared" si="659"/>
        <v>299</v>
      </c>
      <c r="T689">
        <f t="shared" si="679"/>
        <v>57.5</v>
      </c>
      <c r="U689" s="31">
        <f t="shared" si="659"/>
        <v>299</v>
      </c>
      <c r="V689">
        <f t="shared" si="693"/>
        <v>52.75</v>
      </c>
      <c r="W689" s="31">
        <f t="shared" ref="W689" si="704">W688+1</f>
        <v>299</v>
      </c>
      <c r="X689">
        <f t="shared" si="702"/>
        <v>53.38095238095238</v>
      </c>
    </row>
    <row r="690" spans="1:24" x14ac:dyDescent="0.45">
      <c r="A690">
        <v>2022</v>
      </c>
      <c r="B690">
        <v>10</v>
      </c>
      <c r="C690">
        <v>26</v>
      </c>
      <c r="D690">
        <v>61</v>
      </c>
      <c r="E690">
        <v>51</v>
      </c>
      <c r="F690">
        <v>0.05</v>
      </c>
      <c r="G690">
        <v>0</v>
      </c>
      <c r="H690">
        <v>0</v>
      </c>
      <c r="S690">
        <f t="shared" si="659"/>
        <v>300</v>
      </c>
      <c r="T690">
        <f t="shared" si="679"/>
        <v>56</v>
      </c>
      <c r="U690" s="31">
        <f t="shared" si="659"/>
        <v>300</v>
      </c>
      <c r="V690">
        <f t="shared" si="693"/>
        <v>52.214285714285715</v>
      </c>
      <c r="W690" s="31">
        <f t="shared" ref="W690" si="705">W689+1</f>
        <v>300</v>
      </c>
      <c r="X690">
        <f t="shared" si="702"/>
        <v>53.428571428571431</v>
      </c>
    </row>
    <row r="691" spans="1:24" x14ac:dyDescent="0.45">
      <c r="A691">
        <v>2022</v>
      </c>
      <c r="B691">
        <v>10</v>
      </c>
      <c r="C691">
        <v>27</v>
      </c>
      <c r="D691">
        <v>68</v>
      </c>
      <c r="E691">
        <v>42</v>
      </c>
      <c r="F691">
        <v>0</v>
      </c>
      <c r="G691">
        <v>0</v>
      </c>
      <c r="H691">
        <v>0</v>
      </c>
      <c r="S691">
        <f t="shared" si="659"/>
        <v>301</v>
      </c>
      <c r="T691">
        <f t="shared" si="679"/>
        <v>55</v>
      </c>
      <c r="U691" s="31">
        <f t="shared" si="659"/>
        <v>301</v>
      </c>
      <c r="V691">
        <f t="shared" si="693"/>
        <v>52.035714285714285</v>
      </c>
      <c r="W691" s="31">
        <f t="shared" ref="W691" si="706">W690+1</f>
        <v>301</v>
      </c>
      <c r="X691">
        <f t="shared" si="702"/>
        <v>53.285714285714285</v>
      </c>
    </row>
    <row r="692" spans="1:24" x14ac:dyDescent="0.45">
      <c r="A692">
        <v>2022</v>
      </c>
      <c r="B692">
        <v>10</v>
      </c>
      <c r="C692">
        <v>28</v>
      </c>
      <c r="D692">
        <v>70</v>
      </c>
      <c r="E692">
        <v>41</v>
      </c>
      <c r="F692">
        <v>0</v>
      </c>
      <c r="G692">
        <v>0</v>
      </c>
      <c r="H692">
        <v>0</v>
      </c>
      <c r="S692">
        <f t="shared" si="659"/>
        <v>302</v>
      </c>
      <c r="T692">
        <f t="shared" si="679"/>
        <v>55.5</v>
      </c>
      <c r="U692" s="31">
        <f t="shared" si="659"/>
        <v>302</v>
      </c>
      <c r="V692">
        <f t="shared" si="693"/>
        <v>52.285714285714285</v>
      </c>
      <c r="W692" s="31">
        <f t="shared" ref="W692" si="707">W691+1</f>
        <v>302</v>
      </c>
      <c r="X692">
        <f t="shared" si="702"/>
        <v>53.11904761904762</v>
      </c>
    </row>
    <row r="693" spans="1:24" x14ac:dyDescent="0.45">
      <c r="A693">
        <v>2022</v>
      </c>
      <c r="B693">
        <v>10</v>
      </c>
      <c r="C693">
        <v>29</v>
      </c>
      <c r="D693">
        <v>73</v>
      </c>
      <c r="E693">
        <v>37</v>
      </c>
      <c r="F693">
        <v>0</v>
      </c>
      <c r="G693">
        <v>0</v>
      </c>
      <c r="H693">
        <v>0</v>
      </c>
      <c r="S693">
        <f t="shared" si="659"/>
        <v>303</v>
      </c>
      <c r="T693">
        <f t="shared" si="679"/>
        <v>55</v>
      </c>
      <c r="U693" s="31">
        <f t="shared" si="659"/>
        <v>303</v>
      </c>
      <c r="V693">
        <f t="shared" si="693"/>
        <v>52.107142857142854</v>
      </c>
      <c r="W693" s="31">
        <f t="shared" ref="W693" si="708">W692+1</f>
        <v>303</v>
      </c>
      <c r="X693">
        <f t="shared" si="702"/>
        <v>53.357142857142854</v>
      </c>
    </row>
    <row r="694" spans="1:24" x14ac:dyDescent="0.45">
      <c r="A694">
        <v>2022</v>
      </c>
      <c r="B694">
        <v>10</v>
      </c>
      <c r="C694">
        <v>30</v>
      </c>
      <c r="D694">
        <v>68</v>
      </c>
      <c r="E694">
        <v>46</v>
      </c>
      <c r="F694">
        <v>0.09</v>
      </c>
      <c r="G694">
        <v>0</v>
      </c>
      <c r="H694">
        <v>0</v>
      </c>
      <c r="S694">
        <f t="shared" si="659"/>
        <v>304</v>
      </c>
      <c r="T694">
        <f t="shared" si="679"/>
        <v>57</v>
      </c>
      <c r="U694" s="31">
        <f t="shared" si="659"/>
        <v>304</v>
      </c>
      <c r="V694">
        <f t="shared" si="693"/>
        <v>51.857142857142854</v>
      </c>
      <c r="W694" s="31">
        <f t="shared" ref="W694" si="709">W693+1</f>
        <v>304</v>
      </c>
      <c r="X694">
        <f t="shared" si="702"/>
        <v>53.61904761904762</v>
      </c>
    </row>
    <row r="695" spans="1:24" x14ac:dyDescent="0.45">
      <c r="A695">
        <v>2022</v>
      </c>
      <c r="B695">
        <v>10</v>
      </c>
      <c r="C695">
        <v>31</v>
      </c>
      <c r="D695">
        <v>69</v>
      </c>
      <c r="E695">
        <v>55</v>
      </c>
      <c r="F695">
        <v>0.1</v>
      </c>
      <c r="G695">
        <v>0</v>
      </c>
      <c r="H695">
        <v>0</v>
      </c>
      <c r="S695">
        <f t="shared" si="659"/>
        <v>305</v>
      </c>
      <c r="T695">
        <f t="shared" si="679"/>
        <v>62</v>
      </c>
      <c r="U695" s="31">
        <f t="shared" si="659"/>
        <v>305</v>
      </c>
      <c r="V695">
        <f t="shared" si="693"/>
        <v>52.428571428571431</v>
      </c>
      <c r="W695" s="31">
        <f t="shared" ref="W695" si="710">W694+1</f>
        <v>305</v>
      </c>
      <c r="X695">
        <f t="shared" si="702"/>
        <v>54.047619047619051</v>
      </c>
    </row>
    <row r="696" spans="1:24" x14ac:dyDescent="0.45">
      <c r="A696">
        <v>2022</v>
      </c>
      <c r="B696">
        <v>11</v>
      </c>
      <c r="C696">
        <v>1</v>
      </c>
      <c r="D696">
        <v>69</v>
      </c>
      <c r="E696">
        <v>49</v>
      </c>
      <c r="F696">
        <v>0</v>
      </c>
      <c r="G696">
        <v>0</v>
      </c>
      <c r="H696">
        <v>0</v>
      </c>
      <c r="S696">
        <f t="shared" si="659"/>
        <v>306</v>
      </c>
      <c r="T696">
        <f t="shared" si="679"/>
        <v>59</v>
      </c>
      <c r="U696" s="31">
        <f t="shared" si="659"/>
        <v>306</v>
      </c>
      <c r="V696">
        <f t="shared" si="693"/>
        <v>53.964285714285715</v>
      </c>
      <c r="W696" s="31">
        <f t="shared" ref="W696" si="711">W695+1</f>
        <v>306</v>
      </c>
      <c r="X696">
        <f t="shared" si="702"/>
        <v>54.19047619047619</v>
      </c>
    </row>
    <row r="697" spans="1:24" x14ac:dyDescent="0.45">
      <c r="A697">
        <v>2022</v>
      </c>
      <c r="B697">
        <v>11</v>
      </c>
      <c r="C697">
        <v>2</v>
      </c>
      <c r="D697">
        <v>66</v>
      </c>
      <c r="E697">
        <v>47</v>
      </c>
      <c r="F697">
        <v>0</v>
      </c>
      <c r="G697">
        <v>0</v>
      </c>
      <c r="H697">
        <v>0</v>
      </c>
      <c r="S697">
        <f t="shared" si="659"/>
        <v>307</v>
      </c>
      <c r="T697">
        <f t="shared" si="679"/>
        <v>56.5</v>
      </c>
      <c r="U697" s="31">
        <f t="shared" si="659"/>
        <v>307</v>
      </c>
      <c r="V697">
        <f t="shared" si="693"/>
        <v>54.892857142857146</v>
      </c>
      <c r="W697" s="31">
        <f t="shared" ref="W697" si="712">W696+1</f>
        <v>307</v>
      </c>
      <c r="X697">
        <f t="shared" si="702"/>
        <v>53.857142857142854</v>
      </c>
    </row>
    <row r="698" spans="1:24" x14ac:dyDescent="0.45">
      <c r="A698">
        <v>2022</v>
      </c>
      <c r="B698">
        <v>11</v>
      </c>
      <c r="C698">
        <v>3</v>
      </c>
      <c r="D698">
        <v>75</v>
      </c>
      <c r="E698">
        <v>44</v>
      </c>
      <c r="F698">
        <v>0</v>
      </c>
      <c r="G698">
        <v>0</v>
      </c>
      <c r="H698">
        <v>0</v>
      </c>
      <c r="S698">
        <f t="shared" si="659"/>
        <v>308</v>
      </c>
      <c r="T698">
        <f t="shared" si="679"/>
        <v>59.5</v>
      </c>
      <c r="U698" s="31">
        <f t="shared" si="659"/>
        <v>308</v>
      </c>
      <c r="V698">
        <f t="shared" si="693"/>
        <v>56.071428571428569</v>
      </c>
      <c r="W698" s="31">
        <f t="shared" ref="W698" si="713">W697+1</f>
        <v>308</v>
      </c>
      <c r="X698">
        <f t="shared" si="702"/>
        <v>53.952380952380949</v>
      </c>
    </row>
    <row r="699" spans="1:24" x14ac:dyDescent="0.45">
      <c r="A699">
        <v>2022</v>
      </c>
      <c r="B699">
        <v>11</v>
      </c>
      <c r="C699">
        <v>4</v>
      </c>
      <c r="D699">
        <v>77</v>
      </c>
      <c r="E699">
        <v>42</v>
      </c>
      <c r="F699">
        <v>0</v>
      </c>
      <c r="G699">
        <v>0</v>
      </c>
      <c r="H699">
        <v>0</v>
      </c>
      <c r="S699">
        <f t="shared" si="659"/>
        <v>309</v>
      </c>
      <c r="T699">
        <f t="shared" si="679"/>
        <v>59.5</v>
      </c>
      <c r="U699" s="31">
        <f t="shared" si="659"/>
        <v>309</v>
      </c>
      <c r="V699">
        <f t="shared" si="693"/>
        <v>56.928571428571431</v>
      </c>
      <c r="W699" s="31">
        <f t="shared" ref="W699" si="714">W698+1</f>
        <v>309</v>
      </c>
      <c r="X699">
        <f t="shared" si="702"/>
        <v>54.30952380952381</v>
      </c>
    </row>
    <row r="700" spans="1:24" x14ac:dyDescent="0.45">
      <c r="A700">
        <v>2022</v>
      </c>
      <c r="B700">
        <v>11</v>
      </c>
      <c r="C700">
        <v>5</v>
      </c>
      <c r="D700">
        <v>79</v>
      </c>
      <c r="E700">
        <v>55</v>
      </c>
      <c r="F700">
        <v>0.04</v>
      </c>
      <c r="G700">
        <v>0</v>
      </c>
      <c r="H700">
        <v>0</v>
      </c>
      <c r="S700">
        <f t="shared" si="659"/>
        <v>310</v>
      </c>
      <c r="T700">
        <f t="shared" si="679"/>
        <v>67</v>
      </c>
      <c r="U700" s="31">
        <f t="shared" si="659"/>
        <v>310</v>
      </c>
      <c r="V700">
        <f t="shared" si="693"/>
        <v>57.964285714285715</v>
      </c>
      <c r="W700" s="31">
        <f t="shared" ref="W700" si="715">W699+1</f>
        <v>310</v>
      </c>
      <c r="X700">
        <f t="shared" si="702"/>
        <v>54.761904761904759</v>
      </c>
    </row>
    <row r="701" spans="1:24" x14ac:dyDescent="0.45">
      <c r="A701">
        <v>2022</v>
      </c>
      <c r="B701">
        <v>11</v>
      </c>
      <c r="C701">
        <v>6</v>
      </c>
      <c r="D701">
        <v>84</v>
      </c>
      <c r="E701">
        <v>58</v>
      </c>
      <c r="F701">
        <v>0</v>
      </c>
      <c r="G701">
        <v>0</v>
      </c>
      <c r="H701">
        <v>0</v>
      </c>
      <c r="S701">
        <f t="shared" si="659"/>
        <v>311</v>
      </c>
      <c r="T701">
        <f t="shared" si="679"/>
        <v>71</v>
      </c>
      <c r="U701" s="31">
        <f t="shared" si="659"/>
        <v>311</v>
      </c>
      <c r="V701">
        <f t="shared" si="693"/>
        <v>59.107142857142854</v>
      </c>
      <c r="W701" s="31">
        <f t="shared" ref="W701" si="716">W700+1</f>
        <v>311</v>
      </c>
      <c r="X701">
        <f t="shared" si="702"/>
        <v>55.261904761904759</v>
      </c>
    </row>
    <row r="702" spans="1:24" x14ac:dyDescent="0.45">
      <c r="A702">
        <v>2022</v>
      </c>
      <c r="B702">
        <v>11</v>
      </c>
      <c r="C702">
        <v>7</v>
      </c>
      <c r="D702">
        <v>78</v>
      </c>
      <c r="E702">
        <v>54</v>
      </c>
      <c r="F702">
        <v>0.04</v>
      </c>
      <c r="G702">
        <v>0</v>
      </c>
      <c r="H702">
        <v>0</v>
      </c>
      <c r="S702">
        <f t="shared" si="659"/>
        <v>312</v>
      </c>
      <c r="T702">
        <f t="shared" si="679"/>
        <v>66</v>
      </c>
      <c r="U702" s="31">
        <f t="shared" si="659"/>
        <v>312</v>
      </c>
      <c r="V702">
        <f t="shared" si="693"/>
        <v>59.75</v>
      </c>
      <c r="W702" s="31">
        <f t="shared" ref="W702" si="717">W701+1</f>
        <v>312</v>
      </c>
      <c r="X702">
        <f t="shared" si="702"/>
        <v>55.833333333333336</v>
      </c>
    </row>
    <row r="703" spans="1:24" x14ac:dyDescent="0.45">
      <c r="A703">
        <v>2022</v>
      </c>
      <c r="B703">
        <v>11</v>
      </c>
      <c r="C703">
        <v>8</v>
      </c>
      <c r="D703">
        <v>79</v>
      </c>
      <c r="E703">
        <v>43</v>
      </c>
      <c r="F703">
        <v>0</v>
      </c>
      <c r="G703">
        <v>0</v>
      </c>
      <c r="H703">
        <v>0</v>
      </c>
      <c r="S703">
        <f t="shared" si="659"/>
        <v>313</v>
      </c>
      <c r="T703">
        <f t="shared" si="679"/>
        <v>61</v>
      </c>
      <c r="U703" s="31">
        <f t="shared" si="659"/>
        <v>313</v>
      </c>
      <c r="V703">
        <f t="shared" si="693"/>
        <v>60</v>
      </c>
      <c r="W703" s="31">
        <f t="shared" ref="W703" si="718">W702+1</f>
        <v>313</v>
      </c>
      <c r="X703">
        <f t="shared" si="702"/>
        <v>56.952380952380949</v>
      </c>
    </row>
    <row r="704" spans="1:24" x14ac:dyDescent="0.45">
      <c r="A704">
        <v>2022</v>
      </c>
      <c r="B704">
        <v>11</v>
      </c>
      <c r="C704">
        <v>9</v>
      </c>
      <c r="D704">
        <v>71</v>
      </c>
      <c r="E704">
        <v>39</v>
      </c>
      <c r="F704">
        <v>0</v>
      </c>
      <c r="G704">
        <v>0</v>
      </c>
      <c r="H704">
        <v>0</v>
      </c>
      <c r="S704">
        <f t="shared" si="659"/>
        <v>314</v>
      </c>
      <c r="T704">
        <f t="shared" si="679"/>
        <v>55</v>
      </c>
      <c r="U704" s="31">
        <f t="shared" si="659"/>
        <v>314</v>
      </c>
      <c r="V704">
        <f t="shared" si="693"/>
        <v>59.928571428571431</v>
      </c>
      <c r="W704" s="31">
        <f t="shared" ref="W704" si="719">W703+1</f>
        <v>314</v>
      </c>
      <c r="X704">
        <f t="shared" si="702"/>
        <v>57.5</v>
      </c>
    </row>
    <row r="705" spans="1:24" x14ac:dyDescent="0.45">
      <c r="A705">
        <v>2022</v>
      </c>
      <c r="B705">
        <v>11</v>
      </c>
      <c r="C705">
        <v>10</v>
      </c>
      <c r="D705">
        <v>71</v>
      </c>
      <c r="E705">
        <v>41</v>
      </c>
      <c r="F705" t="s">
        <v>116</v>
      </c>
      <c r="G705" t="s">
        <v>117</v>
      </c>
      <c r="H705">
        <v>0</v>
      </c>
      <c r="S705">
        <f t="shared" si="659"/>
        <v>315</v>
      </c>
      <c r="T705">
        <f t="shared" si="679"/>
        <v>56</v>
      </c>
      <c r="U705" s="31">
        <f t="shared" si="659"/>
        <v>315</v>
      </c>
      <c r="V705">
        <f t="shared" si="693"/>
        <v>60</v>
      </c>
      <c r="W705" s="31">
        <f t="shared" ref="W705" si="720">W704+1</f>
        <v>315</v>
      </c>
      <c r="X705">
        <f t="shared" si="702"/>
        <v>58.11904761904762</v>
      </c>
    </row>
    <row r="706" spans="1:24" x14ac:dyDescent="0.45">
      <c r="A706">
        <v>2022</v>
      </c>
      <c r="B706">
        <v>11</v>
      </c>
      <c r="C706">
        <v>11</v>
      </c>
      <c r="D706">
        <v>69</v>
      </c>
      <c r="E706">
        <v>61</v>
      </c>
      <c r="F706">
        <v>0.52</v>
      </c>
      <c r="G706">
        <v>0</v>
      </c>
      <c r="H706">
        <v>0</v>
      </c>
      <c r="S706">
        <f t="shared" si="659"/>
        <v>316</v>
      </c>
      <c r="T706">
        <f t="shared" si="679"/>
        <v>65</v>
      </c>
      <c r="U706" s="31">
        <f t="shared" si="659"/>
        <v>316</v>
      </c>
      <c r="V706">
        <f t="shared" si="693"/>
        <v>60.678571428571431</v>
      </c>
      <c r="W706" s="31">
        <f t="shared" ref="W706" si="721">W705+1</f>
        <v>316</v>
      </c>
      <c r="X706">
        <f t="shared" si="702"/>
        <v>58.952380952380949</v>
      </c>
    </row>
    <row r="707" spans="1:24" x14ac:dyDescent="0.45">
      <c r="A707">
        <v>2022</v>
      </c>
      <c r="B707">
        <v>11</v>
      </c>
      <c r="C707">
        <v>12</v>
      </c>
      <c r="D707">
        <v>63</v>
      </c>
      <c r="E707">
        <v>39</v>
      </c>
      <c r="F707">
        <v>0.01</v>
      </c>
      <c r="G707">
        <v>0</v>
      </c>
      <c r="H707">
        <v>0</v>
      </c>
      <c r="S707">
        <f t="shared" si="659"/>
        <v>317</v>
      </c>
      <c r="T707">
        <f t="shared" si="679"/>
        <v>51</v>
      </c>
      <c r="U707" s="31">
        <f t="shared" si="659"/>
        <v>317</v>
      </c>
      <c r="V707">
        <f t="shared" si="693"/>
        <v>60.392857142857146</v>
      </c>
      <c r="W707" s="31">
        <f t="shared" ref="W707" si="722">W706+1</f>
        <v>317</v>
      </c>
      <c r="X707">
        <f t="shared" si="702"/>
        <v>58.88095238095238</v>
      </c>
    </row>
    <row r="708" spans="1:24" x14ac:dyDescent="0.45">
      <c r="A708">
        <v>2022</v>
      </c>
      <c r="B708">
        <v>11</v>
      </c>
      <c r="C708">
        <v>13</v>
      </c>
      <c r="D708">
        <v>39</v>
      </c>
      <c r="E708">
        <v>33</v>
      </c>
      <c r="F708">
        <v>0</v>
      </c>
      <c r="G708">
        <v>0</v>
      </c>
      <c r="H708">
        <v>0</v>
      </c>
      <c r="S708">
        <f t="shared" si="659"/>
        <v>318</v>
      </c>
      <c r="T708">
        <f t="shared" si="679"/>
        <v>36</v>
      </c>
      <c r="U708" s="31">
        <f t="shared" si="659"/>
        <v>318</v>
      </c>
      <c r="V708">
        <f t="shared" si="693"/>
        <v>58.892857142857146</v>
      </c>
      <c r="W708" s="31">
        <f t="shared" ref="W708" si="723">W707+1</f>
        <v>318</v>
      </c>
      <c r="X708">
        <f t="shared" si="702"/>
        <v>57.976190476190474</v>
      </c>
    </row>
    <row r="709" spans="1:24" x14ac:dyDescent="0.45">
      <c r="A709">
        <v>2022</v>
      </c>
      <c r="B709">
        <v>11</v>
      </c>
      <c r="C709">
        <v>14</v>
      </c>
      <c r="D709">
        <v>52</v>
      </c>
      <c r="E709">
        <v>25</v>
      </c>
      <c r="F709">
        <v>0</v>
      </c>
      <c r="G709">
        <v>0</v>
      </c>
      <c r="H709">
        <v>0</v>
      </c>
      <c r="S709">
        <f t="shared" si="659"/>
        <v>319</v>
      </c>
      <c r="T709">
        <f t="shared" si="679"/>
        <v>38.5</v>
      </c>
      <c r="U709" s="31">
        <f t="shared" si="659"/>
        <v>319</v>
      </c>
      <c r="V709">
        <f t="shared" si="693"/>
        <v>57.214285714285715</v>
      </c>
      <c r="W709" s="31">
        <f t="shared" ref="W709" si="724">W708+1</f>
        <v>319</v>
      </c>
      <c r="X709">
        <f t="shared" si="702"/>
        <v>57.095238095238095</v>
      </c>
    </row>
    <row r="710" spans="1:24" x14ac:dyDescent="0.45">
      <c r="A710">
        <v>2022</v>
      </c>
      <c r="B710">
        <v>11</v>
      </c>
      <c r="C710">
        <v>15</v>
      </c>
      <c r="D710">
        <v>46</v>
      </c>
      <c r="E710">
        <v>33</v>
      </c>
      <c r="F710">
        <v>0.97</v>
      </c>
      <c r="G710">
        <v>0</v>
      </c>
      <c r="H710">
        <v>0</v>
      </c>
      <c r="S710">
        <f t="shared" si="659"/>
        <v>320</v>
      </c>
      <c r="T710">
        <f t="shared" si="679"/>
        <v>39.5</v>
      </c>
      <c r="U710" s="31">
        <f t="shared" si="659"/>
        <v>320</v>
      </c>
      <c r="V710">
        <f t="shared" si="693"/>
        <v>55.821428571428569</v>
      </c>
      <c r="W710" s="31">
        <f t="shared" ref="W710" si="725">W709+1</f>
        <v>320</v>
      </c>
      <c r="X710">
        <f t="shared" si="702"/>
        <v>56.238095238095241</v>
      </c>
    </row>
    <row r="711" spans="1:24" x14ac:dyDescent="0.45">
      <c r="A711">
        <v>2022</v>
      </c>
      <c r="B711">
        <v>11</v>
      </c>
      <c r="C711">
        <v>16</v>
      </c>
      <c r="D711">
        <v>46</v>
      </c>
      <c r="E711">
        <v>37</v>
      </c>
      <c r="F711" t="s">
        <v>116</v>
      </c>
      <c r="G711" t="s">
        <v>117</v>
      </c>
      <c r="H711">
        <v>0</v>
      </c>
      <c r="S711">
        <f t="shared" si="659"/>
        <v>321</v>
      </c>
      <c r="T711">
        <f t="shared" si="679"/>
        <v>41.5</v>
      </c>
      <c r="U711" s="31">
        <f t="shared" si="659"/>
        <v>321</v>
      </c>
      <c r="V711">
        <f t="shared" si="693"/>
        <v>54.75</v>
      </c>
      <c r="W711" s="31">
        <f t="shared" ref="W711" si="726">W710+1</f>
        <v>321</v>
      </c>
      <c r="X711">
        <f t="shared" si="702"/>
        <v>55.547619047619051</v>
      </c>
    </row>
    <row r="712" spans="1:24" x14ac:dyDescent="0.45">
      <c r="A712">
        <v>2022</v>
      </c>
      <c r="B712">
        <v>11</v>
      </c>
      <c r="C712">
        <v>17</v>
      </c>
      <c r="D712">
        <v>42</v>
      </c>
      <c r="E712">
        <v>25</v>
      </c>
      <c r="F712">
        <v>0</v>
      </c>
      <c r="G712">
        <v>0</v>
      </c>
      <c r="H712">
        <v>0</v>
      </c>
      <c r="S712">
        <f t="shared" ref="S712:U754" si="727">S711+1</f>
        <v>322</v>
      </c>
      <c r="T712">
        <f t="shared" si="679"/>
        <v>33.5</v>
      </c>
      <c r="U712" s="31">
        <f t="shared" si="727"/>
        <v>322</v>
      </c>
      <c r="V712">
        <f t="shared" si="693"/>
        <v>52.892857142857146</v>
      </c>
      <c r="W712" s="31">
        <f t="shared" ref="W712" si="728">W711+1</f>
        <v>322</v>
      </c>
      <c r="X712">
        <f t="shared" si="702"/>
        <v>54.523809523809526</v>
      </c>
    </row>
    <row r="713" spans="1:24" x14ac:dyDescent="0.45">
      <c r="A713">
        <v>2022</v>
      </c>
      <c r="B713">
        <v>11</v>
      </c>
      <c r="C713">
        <v>18</v>
      </c>
      <c r="D713">
        <v>47</v>
      </c>
      <c r="E713">
        <v>20</v>
      </c>
      <c r="F713">
        <v>0</v>
      </c>
      <c r="G713">
        <v>0</v>
      </c>
      <c r="H713">
        <v>0</v>
      </c>
      <c r="S713">
        <f t="shared" si="727"/>
        <v>323</v>
      </c>
      <c r="T713">
        <f t="shared" si="679"/>
        <v>33.5</v>
      </c>
      <c r="U713" s="31">
        <f t="shared" si="727"/>
        <v>323</v>
      </c>
      <c r="V713">
        <f t="shared" si="693"/>
        <v>51.035714285714285</v>
      </c>
      <c r="W713" s="31">
        <f t="shared" ref="W713" si="729">W712+1</f>
        <v>323</v>
      </c>
      <c r="X713">
        <f t="shared" si="702"/>
        <v>53.476190476190474</v>
      </c>
    </row>
    <row r="714" spans="1:24" x14ac:dyDescent="0.45">
      <c r="A714">
        <v>2022</v>
      </c>
      <c r="B714">
        <v>11</v>
      </c>
      <c r="C714">
        <v>19</v>
      </c>
      <c r="D714">
        <v>46</v>
      </c>
      <c r="E714">
        <v>27</v>
      </c>
      <c r="F714">
        <v>0</v>
      </c>
      <c r="G714">
        <v>0</v>
      </c>
      <c r="H714">
        <v>0</v>
      </c>
      <c r="S714">
        <f t="shared" si="727"/>
        <v>324</v>
      </c>
      <c r="T714">
        <f t="shared" si="679"/>
        <v>36.5</v>
      </c>
      <c r="U714" s="31">
        <f t="shared" si="727"/>
        <v>324</v>
      </c>
      <c r="V714">
        <f t="shared" si="693"/>
        <v>48.857142857142854</v>
      </c>
      <c r="W714" s="31">
        <f t="shared" ref="W714" si="730">W713+1</f>
        <v>324</v>
      </c>
      <c r="X714">
        <f t="shared" si="702"/>
        <v>52.595238095238095</v>
      </c>
    </row>
    <row r="715" spans="1:24" x14ac:dyDescent="0.45">
      <c r="A715">
        <v>2022</v>
      </c>
      <c r="B715">
        <v>11</v>
      </c>
      <c r="C715">
        <v>20</v>
      </c>
      <c r="D715">
        <v>41</v>
      </c>
      <c r="E715">
        <v>22</v>
      </c>
      <c r="F715">
        <v>0</v>
      </c>
      <c r="G715">
        <v>0</v>
      </c>
      <c r="H715">
        <v>0</v>
      </c>
      <c r="S715">
        <f t="shared" si="727"/>
        <v>325</v>
      </c>
      <c r="T715">
        <f t="shared" si="679"/>
        <v>31.5</v>
      </c>
      <c r="U715" s="31">
        <f t="shared" si="727"/>
        <v>325</v>
      </c>
      <c r="V715">
        <f t="shared" si="693"/>
        <v>46.035714285714285</v>
      </c>
      <c r="W715" s="31">
        <f t="shared" ref="W715" si="731">W714+1</f>
        <v>325</v>
      </c>
      <c r="X715">
        <f t="shared" si="702"/>
        <v>51.38095238095238</v>
      </c>
    </row>
    <row r="716" spans="1:24" x14ac:dyDescent="0.45">
      <c r="A716">
        <v>2022</v>
      </c>
      <c r="B716">
        <v>11</v>
      </c>
      <c r="C716">
        <v>21</v>
      </c>
      <c r="D716">
        <v>54</v>
      </c>
      <c r="E716">
        <v>18</v>
      </c>
      <c r="F716">
        <v>0</v>
      </c>
      <c r="G716">
        <v>0</v>
      </c>
      <c r="H716">
        <v>0</v>
      </c>
      <c r="S716">
        <f t="shared" si="727"/>
        <v>326</v>
      </c>
      <c r="T716">
        <f t="shared" si="679"/>
        <v>36</v>
      </c>
      <c r="U716" s="31">
        <f t="shared" si="727"/>
        <v>326</v>
      </c>
      <c r="V716">
        <f t="shared" si="693"/>
        <v>43.892857142857146</v>
      </c>
      <c r="W716" s="31">
        <f t="shared" ref="W716" si="732">W715+1</f>
        <v>326</v>
      </c>
      <c r="X716">
        <f t="shared" si="702"/>
        <v>50.142857142857146</v>
      </c>
    </row>
    <row r="717" spans="1:24" x14ac:dyDescent="0.45">
      <c r="A717">
        <v>2022</v>
      </c>
      <c r="B717">
        <v>11</v>
      </c>
      <c r="C717">
        <v>22</v>
      </c>
      <c r="D717">
        <v>60</v>
      </c>
      <c r="E717">
        <v>20</v>
      </c>
      <c r="F717">
        <v>0</v>
      </c>
      <c r="G717">
        <v>0</v>
      </c>
      <c r="H717">
        <v>0</v>
      </c>
      <c r="S717">
        <f t="shared" si="727"/>
        <v>327</v>
      </c>
      <c r="T717">
        <f t="shared" si="679"/>
        <v>40</v>
      </c>
      <c r="U717" s="31">
        <f t="shared" si="727"/>
        <v>327</v>
      </c>
      <c r="V717">
        <f t="shared" si="693"/>
        <v>42.392857142857146</v>
      </c>
      <c r="W717" s="31">
        <f t="shared" ref="W717" si="733">W716+1</f>
        <v>327</v>
      </c>
      <c r="X717">
        <f t="shared" si="702"/>
        <v>49.238095238095241</v>
      </c>
    </row>
    <row r="718" spans="1:24" x14ac:dyDescent="0.45">
      <c r="A718">
        <v>2022</v>
      </c>
      <c r="B718">
        <v>11</v>
      </c>
      <c r="C718">
        <v>23</v>
      </c>
      <c r="D718">
        <v>65</v>
      </c>
      <c r="E718">
        <v>24</v>
      </c>
      <c r="F718">
        <v>0</v>
      </c>
      <c r="G718">
        <v>0</v>
      </c>
      <c r="H718">
        <v>0</v>
      </c>
      <c r="S718">
        <f t="shared" si="727"/>
        <v>328</v>
      </c>
      <c r="T718">
        <f t="shared" si="679"/>
        <v>44.5</v>
      </c>
      <c r="U718" s="31">
        <f t="shared" si="727"/>
        <v>328</v>
      </c>
      <c r="V718">
        <f t="shared" si="693"/>
        <v>41.642857142857146</v>
      </c>
      <c r="W718" s="31">
        <f t="shared" ref="W718" si="734">W717+1</f>
        <v>328</v>
      </c>
      <c r="X718">
        <f t="shared" si="702"/>
        <v>48.666666666666664</v>
      </c>
    </row>
    <row r="719" spans="1:24" x14ac:dyDescent="0.45">
      <c r="A719">
        <v>2022</v>
      </c>
      <c r="B719">
        <v>11</v>
      </c>
      <c r="C719">
        <v>24</v>
      </c>
      <c r="D719">
        <v>70</v>
      </c>
      <c r="E719">
        <v>30</v>
      </c>
      <c r="F719">
        <v>0</v>
      </c>
      <c r="G719">
        <v>0</v>
      </c>
      <c r="H719">
        <v>0</v>
      </c>
      <c r="S719">
        <f t="shared" si="727"/>
        <v>329</v>
      </c>
      <c r="T719">
        <f t="shared" si="679"/>
        <v>50</v>
      </c>
      <c r="U719" s="31">
        <f t="shared" si="727"/>
        <v>329</v>
      </c>
      <c r="V719">
        <f t="shared" si="693"/>
        <v>41.214285714285715</v>
      </c>
      <c r="W719" s="31">
        <f t="shared" ref="W719" si="735">W718+1</f>
        <v>329</v>
      </c>
      <c r="X719">
        <f t="shared" si="702"/>
        <v>48.214285714285715</v>
      </c>
    </row>
    <row r="720" spans="1:24" x14ac:dyDescent="0.45">
      <c r="A720">
        <v>2022</v>
      </c>
      <c r="B720">
        <v>11</v>
      </c>
      <c r="C720">
        <v>25</v>
      </c>
      <c r="D720">
        <v>57</v>
      </c>
      <c r="E720">
        <v>36</v>
      </c>
      <c r="F720" t="s">
        <v>116</v>
      </c>
      <c r="G720" t="s">
        <v>117</v>
      </c>
      <c r="H720">
        <v>0</v>
      </c>
      <c r="S720">
        <f t="shared" si="727"/>
        <v>330</v>
      </c>
      <c r="T720">
        <f t="shared" si="679"/>
        <v>46.5</v>
      </c>
      <c r="U720" s="31">
        <f t="shared" si="727"/>
        <v>330</v>
      </c>
      <c r="V720">
        <f t="shared" si="693"/>
        <v>39.892857142857146</v>
      </c>
      <c r="W720" s="31">
        <f t="shared" ref="W720" si="736">W719+1</f>
        <v>330</v>
      </c>
      <c r="X720">
        <f t="shared" si="702"/>
        <v>47.595238095238095</v>
      </c>
    </row>
    <row r="721" spans="1:24" x14ac:dyDescent="0.45">
      <c r="A721">
        <v>2022</v>
      </c>
      <c r="B721">
        <v>11</v>
      </c>
      <c r="C721">
        <v>26</v>
      </c>
      <c r="D721">
        <v>61</v>
      </c>
      <c r="E721">
        <v>30</v>
      </c>
      <c r="F721">
        <v>0</v>
      </c>
      <c r="G721">
        <v>0</v>
      </c>
      <c r="H721">
        <v>0</v>
      </c>
      <c r="S721">
        <f t="shared" si="727"/>
        <v>331</v>
      </c>
      <c r="T721">
        <f t="shared" si="679"/>
        <v>45.5</v>
      </c>
      <c r="U721" s="31">
        <f t="shared" si="727"/>
        <v>331</v>
      </c>
      <c r="V721">
        <f t="shared" si="693"/>
        <v>39.5</v>
      </c>
      <c r="W721" s="31">
        <f t="shared" ref="W721" si="737">W720+1</f>
        <v>331</v>
      </c>
      <c r="X721">
        <f t="shared" si="702"/>
        <v>46.571428571428569</v>
      </c>
    </row>
    <row r="722" spans="1:24" x14ac:dyDescent="0.45">
      <c r="A722">
        <v>2022</v>
      </c>
      <c r="B722">
        <v>11</v>
      </c>
      <c r="C722">
        <v>27</v>
      </c>
      <c r="D722">
        <v>72</v>
      </c>
      <c r="E722">
        <v>47</v>
      </c>
      <c r="F722">
        <v>0.16</v>
      </c>
      <c r="G722">
        <v>0</v>
      </c>
      <c r="H722">
        <v>0</v>
      </c>
      <c r="S722">
        <f t="shared" si="727"/>
        <v>332</v>
      </c>
      <c r="T722">
        <f t="shared" si="679"/>
        <v>59.5</v>
      </c>
      <c r="U722" s="31">
        <f t="shared" si="727"/>
        <v>332</v>
      </c>
      <c r="V722">
        <f t="shared" si="693"/>
        <v>41.178571428571431</v>
      </c>
      <c r="W722" s="31">
        <f t="shared" ref="W722" si="738">W721+1</f>
        <v>332</v>
      </c>
      <c r="X722">
        <f t="shared" si="702"/>
        <v>46.023809523809526</v>
      </c>
    </row>
    <row r="723" spans="1:24" x14ac:dyDescent="0.45">
      <c r="A723">
        <v>2022</v>
      </c>
      <c r="B723">
        <v>11</v>
      </c>
      <c r="C723">
        <v>28</v>
      </c>
      <c r="D723">
        <v>55</v>
      </c>
      <c r="E723">
        <v>35</v>
      </c>
      <c r="F723">
        <v>0.01</v>
      </c>
      <c r="G723">
        <v>0</v>
      </c>
      <c r="H723">
        <v>0</v>
      </c>
      <c r="S723">
        <f t="shared" si="727"/>
        <v>333</v>
      </c>
      <c r="T723">
        <f t="shared" si="679"/>
        <v>45</v>
      </c>
      <c r="U723" s="31">
        <f t="shared" si="727"/>
        <v>333</v>
      </c>
      <c r="V723">
        <f t="shared" si="693"/>
        <v>41.642857142857146</v>
      </c>
      <c r="W723" s="31">
        <f t="shared" ref="W723" si="739">W722+1</f>
        <v>333</v>
      </c>
      <c r="X723">
        <f t="shared" si="702"/>
        <v>45.023809523809526</v>
      </c>
    </row>
    <row r="724" spans="1:24" x14ac:dyDescent="0.45">
      <c r="A724">
        <v>2022</v>
      </c>
      <c r="B724">
        <v>11</v>
      </c>
      <c r="C724">
        <v>29</v>
      </c>
      <c r="D724">
        <v>66</v>
      </c>
      <c r="E724">
        <v>30</v>
      </c>
      <c r="F724">
        <v>0.23</v>
      </c>
      <c r="G724">
        <v>0</v>
      </c>
      <c r="H724">
        <v>0</v>
      </c>
      <c r="S724">
        <f t="shared" si="727"/>
        <v>334</v>
      </c>
      <c r="T724">
        <f t="shared" si="679"/>
        <v>48</v>
      </c>
      <c r="U724" s="31">
        <f t="shared" si="727"/>
        <v>334</v>
      </c>
      <c r="V724">
        <f t="shared" si="693"/>
        <v>42.25</v>
      </c>
      <c r="W724" s="31">
        <f t="shared" ref="W724" si="740">W723+1</f>
        <v>334</v>
      </c>
      <c r="X724">
        <f t="shared" si="702"/>
        <v>44.404761904761905</v>
      </c>
    </row>
    <row r="725" spans="1:24" x14ac:dyDescent="0.45">
      <c r="A725">
        <v>2022</v>
      </c>
      <c r="B725">
        <v>11</v>
      </c>
      <c r="C725">
        <v>30</v>
      </c>
      <c r="D725">
        <v>60</v>
      </c>
      <c r="E725">
        <v>34</v>
      </c>
      <c r="F725">
        <v>0.51</v>
      </c>
      <c r="G725">
        <v>0</v>
      </c>
      <c r="H725">
        <v>0</v>
      </c>
      <c r="S725">
        <f t="shared" si="727"/>
        <v>335</v>
      </c>
      <c r="T725">
        <f t="shared" si="679"/>
        <v>47</v>
      </c>
      <c r="U725" s="31">
        <f t="shared" si="727"/>
        <v>335</v>
      </c>
      <c r="V725">
        <f t="shared" si="693"/>
        <v>42.642857142857146</v>
      </c>
      <c r="W725" s="31">
        <f t="shared" ref="W725" si="741">W724+1</f>
        <v>335</v>
      </c>
      <c r="X725">
        <f t="shared" si="702"/>
        <v>44.023809523809526</v>
      </c>
    </row>
    <row r="726" spans="1:24" x14ac:dyDescent="0.45">
      <c r="A726">
        <v>2022</v>
      </c>
      <c r="B726">
        <v>12</v>
      </c>
      <c r="C726">
        <v>1</v>
      </c>
      <c r="D726">
        <v>46</v>
      </c>
      <c r="E726">
        <v>23</v>
      </c>
      <c r="F726">
        <v>0</v>
      </c>
      <c r="G726">
        <v>0</v>
      </c>
      <c r="H726">
        <v>0</v>
      </c>
      <c r="S726">
        <f t="shared" si="727"/>
        <v>336</v>
      </c>
      <c r="T726">
        <f t="shared" si="679"/>
        <v>34.5</v>
      </c>
      <c r="U726" s="31">
        <f t="shared" si="727"/>
        <v>336</v>
      </c>
      <c r="V726">
        <f t="shared" si="693"/>
        <v>42.714285714285715</v>
      </c>
      <c r="W726" s="31">
        <f t="shared" ref="W726" si="742">W725+1</f>
        <v>336</v>
      </c>
      <c r="X726">
        <f t="shared" si="702"/>
        <v>43</v>
      </c>
    </row>
    <row r="727" spans="1:24" x14ac:dyDescent="0.45">
      <c r="A727">
        <v>2022</v>
      </c>
      <c r="B727">
        <v>12</v>
      </c>
      <c r="C727">
        <v>2</v>
      </c>
      <c r="D727">
        <v>56</v>
      </c>
      <c r="E727">
        <v>24</v>
      </c>
      <c r="F727">
        <v>0.06</v>
      </c>
      <c r="G727">
        <v>0</v>
      </c>
      <c r="H727">
        <v>0</v>
      </c>
      <c r="S727">
        <f t="shared" si="727"/>
        <v>337</v>
      </c>
      <c r="T727">
        <f t="shared" si="679"/>
        <v>40</v>
      </c>
      <c r="U727" s="31">
        <f t="shared" si="727"/>
        <v>337</v>
      </c>
      <c r="V727">
        <f t="shared" si="693"/>
        <v>43.178571428571431</v>
      </c>
      <c r="W727" s="31">
        <f t="shared" ref="W727" si="743">W726+1</f>
        <v>337</v>
      </c>
      <c r="X727">
        <f t="shared" si="702"/>
        <v>41.80952380952381</v>
      </c>
    </row>
    <row r="728" spans="1:24" x14ac:dyDescent="0.45">
      <c r="A728">
        <v>2022</v>
      </c>
      <c r="B728">
        <v>12</v>
      </c>
      <c r="C728">
        <v>3</v>
      </c>
      <c r="D728">
        <v>56</v>
      </c>
      <c r="E728">
        <v>39</v>
      </c>
      <c r="F728">
        <v>0.35</v>
      </c>
      <c r="G728">
        <v>0</v>
      </c>
      <c r="H728">
        <v>0</v>
      </c>
      <c r="S728">
        <f t="shared" si="727"/>
        <v>338</v>
      </c>
      <c r="T728">
        <f t="shared" si="679"/>
        <v>47.5</v>
      </c>
      <c r="U728" s="31">
        <f t="shared" si="727"/>
        <v>338</v>
      </c>
      <c r="V728">
        <f t="shared" si="693"/>
        <v>43.964285714285715</v>
      </c>
      <c r="W728" s="31">
        <f t="shared" ref="W728" si="744">W727+1</f>
        <v>338</v>
      </c>
      <c r="X728">
        <f t="shared" si="702"/>
        <v>41.642857142857146</v>
      </c>
    </row>
    <row r="729" spans="1:24" x14ac:dyDescent="0.45">
      <c r="A729">
        <v>2022</v>
      </c>
      <c r="B729">
        <v>12</v>
      </c>
      <c r="C729">
        <v>4</v>
      </c>
      <c r="D729">
        <v>44</v>
      </c>
      <c r="E729">
        <v>29</v>
      </c>
      <c r="F729">
        <v>0</v>
      </c>
      <c r="G729">
        <v>0</v>
      </c>
      <c r="H729">
        <v>0</v>
      </c>
      <c r="S729">
        <f t="shared" si="727"/>
        <v>339</v>
      </c>
      <c r="T729">
        <f t="shared" si="679"/>
        <v>36.5</v>
      </c>
      <c r="U729" s="31">
        <f t="shared" si="727"/>
        <v>339</v>
      </c>
      <c r="V729">
        <f t="shared" si="693"/>
        <v>44.321428571428569</v>
      </c>
      <c r="W729" s="31">
        <f t="shared" ref="W729" si="745">W728+1</f>
        <v>339</v>
      </c>
      <c r="X729">
        <f t="shared" si="702"/>
        <v>41.666666666666664</v>
      </c>
    </row>
    <row r="730" spans="1:24" x14ac:dyDescent="0.45">
      <c r="A730">
        <v>2022</v>
      </c>
      <c r="B730">
        <v>12</v>
      </c>
      <c r="C730">
        <v>5</v>
      </c>
      <c r="D730">
        <v>51</v>
      </c>
      <c r="E730">
        <v>27</v>
      </c>
      <c r="F730">
        <v>0.18</v>
      </c>
      <c r="G730">
        <v>0</v>
      </c>
      <c r="H730">
        <v>0</v>
      </c>
      <c r="S730">
        <f t="shared" si="727"/>
        <v>340</v>
      </c>
      <c r="T730">
        <f t="shared" si="679"/>
        <v>39</v>
      </c>
      <c r="U730" s="31">
        <f t="shared" si="727"/>
        <v>340</v>
      </c>
      <c r="V730">
        <f t="shared" si="693"/>
        <v>44.535714285714285</v>
      </c>
      <c r="W730" s="31">
        <f t="shared" ref="W730" si="746">W729+1</f>
        <v>340</v>
      </c>
      <c r="X730">
        <f t="shared" si="702"/>
        <v>41.69047619047619</v>
      </c>
    </row>
    <row r="731" spans="1:24" x14ac:dyDescent="0.45">
      <c r="A731">
        <v>2022</v>
      </c>
      <c r="B731">
        <v>12</v>
      </c>
      <c r="C731">
        <v>6</v>
      </c>
      <c r="D731">
        <v>56</v>
      </c>
      <c r="E731">
        <v>47</v>
      </c>
      <c r="F731">
        <v>0.65</v>
      </c>
      <c r="G731">
        <v>0</v>
      </c>
      <c r="H731">
        <v>0</v>
      </c>
      <c r="S731">
        <f t="shared" si="727"/>
        <v>341</v>
      </c>
      <c r="T731">
        <f t="shared" ref="T731:T794" si="747">AVERAGE(D731:E731)</f>
        <v>51.5</v>
      </c>
      <c r="U731" s="31">
        <f t="shared" si="727"/>
        <v>341</v>
      </c>
      <c r="V731">
        <f t="shared" si="693"/>
        <v>45.357142857142854</v>
      </c>
      <c r="W731" s="31">
        <f t="shared" ref="W731" si="748">W730+1</f>
        <v>341</v>
      </c>
      <c r="X731">
        <f t="shared" si="702"/>
        <v>42.261904761904759</v>
      </c>
    </row>
    <row r="732" spans="1:24" x14ac:dyDescent="0.45">
      <c r="A732">
        <v>2022</v>
      </c>
      <c r="B732">
        <v>12</v>
      </c>
      <c r="C732">
        <v>7</v>
      </c>
      <c r="D732">
        <v>61</v>
      </c>
      <c r="E732">
        <v>53</v>
      </c>
      <c r="F732">
        <v>0.62</v>
      </c>
      <c r="G732">
        <v>0</v>
      </c>
      <c r="H732">
        <v>0</v>
      </c>
      <c r="S732">
        <f t="shared" si="727"/>
        <v>342</v>
      </c>
      <c r="T732">
        <f t="shared" si="747"/>
        <v>57</v>
      </c>
      <c r="U732" s="31">
        <f t="shared" si="727"/>
        <v>342</v>
      </c>
      <c r="V732">
        <f t="shared" si="693"/>
        <v>46.25</v>
      </c>
      <c r="W732" s="31">
        <f t="shared" ref="W732" si="749">W731+1</f>
        <v>342</v>
      </c>
      <c r="X732">
        <f t="shared" si="702"/>
        <v>43</v>
      </c>
    </row>
    <row r="733" spans="1:24" x14ac:dyDescent="0.45">
      <c r="A733">
        <v>2022</v>
      </c>
      <c r="B733">
        <v>12</v>
      </c>
      <c r="C733">
        <v>8</v>
      </c>
      <c r="D733">
        <v>59</v>
      </c>
      <c r="E733">
        <v>54</v>
      </c>
      <c r="F733">
        <v>0.13</v>
      </c>
      <c r="G733">
        <v>0</v>
      </c>
      <c r="H733">
        <v>0</v>
      </c>
      <c r="S733">
        <f t="shared" si="727"/>
        <v>343</v>
      </c>
      <c r="T733">
        <f t="shared" si="747"/>
        <v>56.5</v>
      </c>
      <c r="U733" s="31">
        <f t="shared" si="727"/>
        <v>343</v>
      </c>
      <c r="V733">
        <f t="shared" si="693"/>
        <v>46.714285714285715</v>
      </c>
      <c r="W733" s="31">
        <f t="shared" ref="W733" si="750">W732+1</f>
        <v>343</v>
      </c>
      <c r="X733">
        <f t="shared" si="702"/>
        <v>44.095238095238095</v>
      </c>
    </row>
    <row r="734" spans="1:24" x14ac:dyDescent="0.45">
      <c r="A734">
        <v>2022</v>
      </c>
      <c r="B734">
        <v>12</v>
      </c>
      <c r="C734">
        <v>9</v>
      </c>
      <c r="D734">
        <v>62</v>
      </c>
      <c r="E734">
        <v>51</v>
      </c>
      <c r="F734" t="s">
        <v>116</v>
      </c>
      <c r="G734" t="s">
        <v>117</v>
      </c>
      <c r="H734">
        <v>0</v>
      </c>
      <c r="S734">
        <f t="shared" si="727"/>
        <v>344</v>
      </c>
      <c r="T734">
        <f t="shared" si="747"/>
        <v>56.5</v>
      </c>
      <c r="U734" s="31">
        <f t="shared" si="727"/>
        <v>344</v>
      </c>
      <c r="V734">
        <f t="shared" si="693"/>
        <v>47.428571428571431</v>
      </c>
      <c r="W734" s="31">
        <f t="shared" ref="W734" si="751">W733+1</f>
        <v>344</v>
      </c>
      <c r="X734">
        <f t="shared" si="702"/>
        <v>45.19047619047619</v>
      </c>
    </row>
    <row r="735" spans="1:24" x14ac:dyDescent="0.45">
      <c r="A735">
        <v>2022</v>
      </c>
      <c r="B735">
        <v>12</v>
      </c>
      <c r="C735">
        <v>10</v>
      </c>
      <c r="D735">
        <v>61</v>
      </c>
      <c r="E735">
        <v>50</v>
      </c>
      <c r="F735">
        <v>0</v>
      </c>
      <c r="G735">
        <v>0</v>
      </c>
      <c r="H735">
        <v>0</v>
      </c>
      <c r="S735">
        <f t="shared" si="727"/>
        <v>345</v>
      </c>
      <c r="T735">
        <f t="shared" si="747"/>
        <v>55.5</v>
      </c>
      <c r="U735" s="31">
        <f t="shared" si="727"/>
        <v>345</v>
      </c>
      <c r="V735">
        <f t="shared" si="693"/>
        <v>48.142857142857146</v>
      </c>
      <c r="W735" s="31">
        <f t="shared" ref="W735" si="752">W734+1</f>
        <v>345</v>
      </c>
      <c r="X735">
        <f t="shared" si="702"/>
        <v>46.095238095238095</v>
      </c>
    </row>
    <row r="736" spans="1:24" x14ac:dyDescent="0.45">
      <c r="A736">
        <v>2022</v>
      </c>
      <c r="B736">
        <v>12</v>
      </c>
      <c r="C736">
        <v>11</v>
      </c>
      <c r="D736">
        <v>53</v>
      </c>
      <c r="E736">
        <v>42</v>
      </c>
      <c r="F736">
        <v>0.03</v>
      </c>
      <c r="G736">
        <v>0</v>
      </c>
      <c r="H736">
        <v>0</v>
      </c>
      <c r="S736">
        <f t="shared" si="727"/>
        <v>346</v>
      </c>
      <c r="T736">
        <f t="shared" si="747"/>
        <v>47.5</v>
      </c>
      <c r="U736" s="31">
        <f t="shared" si="727"/>
        <v>346</v>
      </c>
      <c r="V736">
        <f t="shared" si="693"/>
        <v>47.285714285714285</v>
      </c>
      <c r="W736" s="31">
        <f t="shared" ref="W736" si="753">W735+1</f>
        <v>346</v>
      </c>
      <c r="X736">
        <f t="shared" si="702"/>
        <v>46.857142857142854</v>
      </c>
    </row>
    <row r="737" spans="1:24" x14ac:dyDescent="0.45">
      <c r="A737">
        <v>2022</v>
      </c>
      <c r="B737">
        <v>12</v>
      </c>
      <c r="C737">
        <v>12</v>
      </c>
      <c r="D737">
        <v>53</v>
      </c>
      <c r="E737">
        <v>32</v>
      </c>
      <c r="F737">
        <v>0</v>
      </c>
      <c r="G737">
        <v>0</v>
      </c>
      <c r="H737">
        <v>0</v>
      </c>
      <c r="S737">
        <f t="shared" si="727"/>
        <v>347</v>
      </c>
      <c r="T737">
        <f t="shared" si="747"/>
        <v>42.5</v>
      </c>
      <c r="U737" s="31">
        <f t="shared" si="727"/>
        <v>347</v>
      </c>
      <c r="V737">
        <f t="shared" si="693"/>
        <v>47.107142857142854</v>
      </c>
      <c r="W737" s="31">
        <f t="shared" ref="W737" si="754">W736+1</f>
        <v>347</v>
      </c>
      <c r="X737">
        <f t="shared" si="702"/>
        <v>47.166666666666664</v>
      </c>
    </row>
    <row r="738" spans="1:24" x14ac:dyDescent="0.45">
      <c r="A738">
        <v>2022</v>
      </c>
      <c r="B738">
        <v>12</v>
      </c>
      <c r="C738">
        <v>13</v>
      </c>
      <c r="D738">
        <v>57</v>
      </c>
      <c r="E738">
        <v>28</v>
      </c>
      <c r="F738">
        <v>0</v>
      </c>
      <c r="G738">
        <v>0</v>
      </c>
      <c r="H738">
        <v>0</v>
      </c>
      <c r="S738">
        <f t="shared" si="727"/>
        <v>348</v>
      </c>
      <c r="T738">
        <f t="shared" si="747"/>
        <v>42.5</v>
      </c>
      <c r="U738" s="31">
        <f t="shared" si="727"/>
        <v>348</v>
      </c>
      <c r="V738">
        <f t="shared" si="693"/>
        <v>46.714285714285715</v>
      </c>
      <c r="W738" s="31">
        <f t="shared" ref="W738" si="755">W737+1</f>
        <v>348</v>
      </c>
      <c r="X738">
        <f t="shared" si="702"/>
        <v>47.285714285714285</v>
      </c>
    </row>
    <row r="739" spans="1:24" x14ac:dyDescent="0.45">
      <c r="A739">
        <v>2022</v>
      </c>
      <c r="B739">
        <v>12</v>
      </c>
      <c r="C739">
        <v>14</v>
      </c>
      <c r="D739">
        <v>53</v>
      </c>
      <c r="E739">
        <v>39</v>
      </c>
      <c r="F739">
        <v>0.57999999999999996</v>
      </c>
      <c r="G739">
        <v>0</v>
      </c>
      <c r="H739">
        <v>0</v>
      </c>
      <c r="S739">
        <f t="shared" si="727"/>
        <v>349</v>
      </c>
      <c r="T739">
        <f t="shared" si="747"/>
        <v>46</v>
      </c>
      <c r="U739" s="31">
        <f t="shared" si="727"/>
        <v>349</v>
      </c>
      <c r="V739">
        <f t="shared" si="693"/>
        <v>46.642857142857146</v>
      </c>
      <c r="W739" s="31">
        <f t="shared" ref="W739" si="756">W738+1</f>
        <v>349</v>
      </c>
      <c r="X739">
        <f t="shared" si="702"/>
        <v>47.357142857142854</v>
      </c>
    </row>
    <row r="740" spans="1:24" x14ac:dyDescent="0.45">
      <c r="A740">
        <v>2022</v>
      </c>
      <c r="B740">
        <v>12</v>
      </c>
      <c r="C740">
        <v>15</v>
      </c>
      <c r="D740">
        <v>53</v>
      </c>
      <c r="E740">
        <v>36</v>
      </c>
      <c r="F740">
        <v>0.49</v>
      </c>
      <c r="G740">
        <v>0</v>
      </c>
      <c r="H740">
        <v>0</v>
      </c>
      <c r="S740">
        <f t="shared" si="727"/>
        <v>350</v>
      </c>
      <c r="T740">
        <f t="shared" si="747"/>
        <v>44.5</v>
      </c>
      <c r="U740" s="31">
        <f t="shared" si="727"/>
        <v>350</v>
      </c>
      <c r="V740">
        <f t="shared" si="693"/>
        <v>47.357142857142854</v>
      </c>
      <c r="W740" s="31">
        <f t="shared" ref="W740" si="757">W739+1</f>
        <v>350</v>
      </c>
      <c r="X740">
        <f t="shared" si="702"/>
        <v>47.095238095238095</v>
      </c>
    </row>
    <row r="741" spans="1:24" x14ac:dyDescent="0.45">
      <c r="A741">
        <v>2022</v>
      </c>
      <c r="B741">
        <v>12</v>
      </c>
      <c r="C741">
        <v>16</v>
      </c>
      <c r="D741">
        <v>45</v>
      </c>
      <c r="E741">
        <v>32</v>
      </c>
      <c r="F741">
        <v>0</v>
      </c>
      <c r="G741">
        <v>0</v>
      </c>
      <c r="H741">
        <v>0</v>
      </c>
      <c r="S741">
        <f t="shared" si="727"/>
        <v>351</v>
      </c>
      <c r="T741">
        <f t="shared" si="747"/>
        <v>38.5</v>
      </c>
      <c r="U741" s="31">
        <f t="shared" si="727"/>
        <v>351</v>
      </c>
      <c r="V741">
        <f t="shared" si="693"/>
        <v>47.25</v>
      </c>
      <c r="W741" s="31">
        <f t="shared" ref="W741" si="758">W740+1</f>
        <v>351</v>
      </c>
      <c r="X741">
        <f t="shared" si="702"/>
        <v>46.714285714285715</v>
      </c>
    </row>
    <row r="742" spans="1:24" x14ac:dyDescent="0.45">
      <c r="A742">
        <v>2022</v>
      </c>
      <c r="B742">
        <v>12</v>
      </c>
      <c r="C742">
        <v>17</v>
      </c>
      <c r="D742">
        <v>44</v>
      </c>
      <c r="E742">
        <v>32</v>
      </c>
      <c r="F742">
        <v>0</v>
      </c>
      <c r="G742">
        <v>0</v>
      </c>
      <c r="H742">
        <v>0</v>
      </c>
      <c r="S742">
        <f t="shared" si="727"/>
        <v>352</v>
      </c>
      <c r="T742">
        <f t="shared" si="747"/>
        <v>38</v>
      </c>
      <c r="U742" s="31">
        <f t="shared" si="727"/>
        <v>352</v>
      </c>
      <c r="V742">
        <f t="shared" si="693"/>
        <v>46.571428571428569</v>
      </c>
      <c r="W742" s="31">
        <f t="shared" ref="W742" si="759">W741+1</f>
        <v>352</v>
      </c>
      <c r="X742">
        <f t="shared" si="702"/>
        <v>46.357142857142854</v>
      </c>
    </row>
    <row r="743" spans="1:24" x14ac:dyDescent="0.45">
      <c r="A743">
        <v>2022</v>
      </c>
      <c r="B743">
        <v>12</v>
      </c>
      <c r="C743">
        <v>18</v>
      </c>
      <c r="D743">
        <v>38</v>
      </c>
      <c r="E743">
        <v>22</v>
      </c>
      <c r="F743">
        <v>0</v>
      </c>
      <c r="G743">
        <v>0</v>
      </c>
      <c r="H743">
        <v>0</v>
      </c>
      <c r="S743">
        <f t="shared" si="727"/>
        <v>353</v>
      </c>
      <c r="T743">
        <f t="shared" si="747"/>
        <v>30</v>
      </c>
      <c r="U743" s="31">
        <f t="shared" si="727"/>
        <v>353</v>
      </c>
      <c r="V743">
        <f t="shared" si="693"/>
        <v>46.107142857142854</v>
      </c>
      <c r="W743" s="31">
        <f t="shared" ref="W743" si="760">W742+1</f>
        <v>353</v>
      </c>
      <c r="X743">
        <f t="shared" si="702"/>
        <v>44.952380952380949</v>
      </c>
    </row>
    <row r="744" spans="1:24" x14ac:dyDescent="0.45">
      <c r="A744">
        <v>2022</v>
      </c>
      <c r="B744">
        <v>12</v>
      </c>
      <c r="C744">
        <v>19</v>
      </c>
      <c r="D744">
        <v>43</v>
      </c>
      <c r="E744">
        <v>18</v>
      </c>
      <c r="F744">
        <v>0</v>
      </c>
      <c r="G744">
        <v>0</v>
      </c>
      <c r="H744">
        <v>0</v>
      </c>
      <c r="S744">
        <f t="shared" si="727"/>
        <v>354</v>
      </c>
      <c r="T744">
        <f t="shared" si="747"/>
        <v>30.5</v>
      </c>
      <c r="U744" s="31">
        <f t="shared" si="727"/>
        <v>354</v>
      </c>
      <c r="V744">
        <f t="shared" ref="V744:V807" si="761">AVERAGE(T731:T744)</f>
        <v>45.5</v>
      </c>
      <c r="W744" s="31">
        <f t="shared" ref="W744" si="762">W743+1</f>
        <v>354</v>
      </c>
      <c r="X744">
        <f t="shared" si="702"/>
        <v>44.261904761904759</v>
      </c>
    </row>
    <row r="745" spans="1:24" x14ac:dyDescent="0.45">
      <c r="A745">
        <v>2022</v>
      </c>
      <c r="B745">
        <v>12</v>
      </c>
      <c r="C745">
        <v>20</v>
      </c>
      <c r="D745">
        <v>52</v>
      </c>
      <c r="E745">
        <v>29</v>
      </c>
      <c r="F745">
        <v>0</v>
      </c>
      <c r="G745">
        <v>0</v>
      </c>
      <c r="H745">
        <v>0</v>
      </c>
      <c r="S745">
        <f t="shared" si="727"/>
        <v>355</v>
      </c>
      <c r="T745">
        <f t="shared" si="747"/>
        <v>40.5</v>
      </c>
      <c r="U745" s="31">
        <f t="shared" si="727"/>
        <v>355</v>
      </c>
      <c r="V745">
        <f t="shared" si="761"/>
        <v>44.714285714285715</v>
      </c>
      <c r="W745" s="31">
        <f t="shared" ref="W745" si="763">W744+1</f>
        <v>355</v>
      </c>
      <c r="X745">
        <f t="shared" si="702"/>
        <v>43.904761904761905</v>
      </c>
    </row>
    <row r="746" spans="1:24" x14ac:dyDescent="0.45">
      <c r="A746">
        <v>2022</v>
      </c>
      <c r="B746">
        <v>12</v>
      </c>
      <c r="C746">
        <v>21</v>
      </c>
      <c r="D746">
        <v>56</v>
      </c>
      <c r="E746">
        <v>23</v>
      </c>
      <c r="F746">
        <v>0</v>
      </c>
      <c r="G746">
        <v>0</v>
      </c>
      <c r="H746">
        <v>0</v>
      </c>
      <c r="S746">
        <f t="shared" si="727"/>
        <v>356</v>
      </c>
      <c r="T746">
        <f t="shared" si="747"/>
        <v>39.5</v>
      </c>
      <c r="U746" s="31">
        <f t="shared" si="727"/>
        <v>356</v>
      </c>
      <c r="V746">
        <f t="shared" si="761"/>
        <v>43.464285714285715</v>
      </c>
      <c r="W746" s="31">
        <f t="shared" ref="W746" si="764">W745+1</f>
        <v>356</v>
      </c>
      <c r="X746">
        <f t="shared" si="702"/>
        <v>43.547619047619051</v>
      </c>
    </row>
    <row r="747" spans="1:24" x14ac:dyDescent="0.45">
      <c r="A747">
        <v>2022</v>
      </c>
      <c r="B747">
        <v>12</v>
      </c>
      <c r="C747">
        <v>22</v>
      </c>
      <c r="D747">
        <v>55</v>
      </c>
      <c r="E747">
        <v>37</v>
      </c>
      <c r="F747">
        <v>7.0000000000000007E-2</v>
      </c>
      <c r="G747">
        <v>0</v>
      </c>
      <c r="H747">
        <v>0</v>
      </c>
      <c r="S747">
        <f t="shared" si="727"/>
        <v>357</v>
      </c>
      <c r="T747">
        <f t="shared" si="747"/>
        <v>46</v>
      </c>
      <c r="U747" s="31">
        <f t="shared" si="727"/>
        <v>357</v>
      </c>
      <c r="V747">
        <f t="shared" si="761"/>
        <v>42.714285714285715</v>
      </c>
      <c r="W747" s="31">
        <f t="shared" ref="W747" si="765">W746+1</f>
        <v>357</v>
      </c>
      <c r="X747">
        <f t="shared" si="702"/>
        <v>44.095238095238095</v>
      </c>
    </row>
    <row r="748" spans="1:24" x14ac:dyDescent="0.45">
      <c r="A748">
        <v>2022</v>
      </c>
      <c r="B748">
        <v>12</v>
      </c>
      <c r="C748">
        <v>23</v>
      </c>
      <c r="D748">
        <v>44</v>
      </c>
      <c r="E748">
        <v>2</v>
      </c>
      <c r="F748">
        <v>0.21</v>
      </c>
      <c r="G748">
        <v>0.4</v>
      </c>
      <c r="H748" t="s">
        <v>120</v>
      </c>
      <c r="S748">
        <f t="shared" si="727"/>
        <v>358</v>
      </c>
      <c r="T748">
        <f t="shared" si="747"/>
        <v>23</v>
      </c>
      <c r="U748" s="31">
        <f t="shared" si="727"/>
        <v>358</v>
      </c>
      <c r="V748">
        <f t="shared" si="761"/>
        <v>40.321428571428569</v>
      </c>
      <c r="W748" s="31">
        <f t="shared" ref="W748" si="766">W747+1</f>
        <v>358</v>
      </c>
      <c r="X748">
        <f t="shared" si="702"/>
        <v>43.285714285714285</v>
      </c>
    </row>
    <row r="749" spans="1:24" x14ac:dyDescent="0.45">
      <c r="A749">
        <v>2022</v>
      </c>
      <c r="B749">
        <v>12</v>
      </c>
      <c r="C749">
        <v>24</v>
      </c>
      <c r="D749">
        <v>14</v>
      </c>
      <c r="E749">
        <v>1</v>
      </c>
      <c r="F749" t="s">
        <v>123</v>
      </c>
      <c r="G749">
        <v>0</v>
      </c>
      <c r="S749">
        <f t="shared" si="727"/>
        <v>359</v>
      </c>
      <c r="T749">
        <f t="shared" si="747"/>
        <v>7.5</v>
      </c>
      <c r="U749" s="31">
        <f t="shared" si="727"/>
        <v>359</v>
      </c>
      <c r="V749">
        <f t="shared" si="761"/>
        <v>36.892857142857146</v>
      </c>
      <c r="W749" s="31">
        <f t="shared" ref="W749" si="767">W748+1</f>
        <v>359</v>
      </c>
      <c r="X749">
        <f t="shared" si="702"/>
        <v>41.38095238095238</v>
      </c>
    </row>
    <row r="750" spans="1:24" x14ac:dyDescent="0.45">
      <c r="A750">
        <v>2022</v>
      </c>
      <c r="B750">
        <v>12</v>
      </c>
      <c r="C750">
        <v>25</v>
      </c>
      <c r="D750">
        <v>28</v>
      </c>
      <c r="E750">
        <v>10</v>
      </c>
      <c r="F750" t="s">
        <v>118</v>
      </c>
      <c r="G750">
        <v>0</v>
      </c>
      <c r="S750">
        <f t="shared" si="727"/>
        <v>360</v>
      </c>
      <c r="T750">
        <f t="shared" si="747"/>
        <v>19</v>
      </c>
      <c r="U750" s="31">
        <f t="shared" si="727"/>
        <v>360</v>
      </c>
      <c r="V750">
        <f t="shared" si="761"/>
        <v>34.857142857142854</v>
      </c>
      <c r="W750" s="31">
        <f t="shared" ref="W750" si="768">W749+1</f>
        <v>360</v>
      </c>
      <c r="X750">
        <f t="shared" si="702"/>
        <v>40.547619047619051</v>
      </c>
    </row>
    <row r="751" spans="1:24" x14ac:dyDescent="0.45">
      <c r="A751">
        <v>2022</v>
      </c>
      <c r="B751">
        <v>12</v>
      </c>
      <c r="C751">
        <v>26</v>
      </c>
      <c r="D751">
        <v>31</v>
      </c>
      <c r="E751">
        <v>8</v>
      </c>
      <c r="F751">
        <v>0.01</v>
      </c>
      <c r="G751">
        <v>0.1</v>
      </c>
      <c r="H751">
        <v>0</v>
      </c>
      <c r="S751">
        <f t="shared" si="727"/>
        <v>361</v>
      </c>
      <c r="T751">
        <f t="shared" si="747"/>
        <v>19.5</v>
      </c>
      <c r="U751" s="31">
        <f t="shared" si="727"/>
        <v>361</v>
      </c>
      <c r="V751">
        <f t="shared" si="761"/>
        <v>33.214285714285715</v>
      </c>
      <c r="W751" s="31">
        <f t="shared" ref="W751" si="769">W750+1</f>
        <v>361</v>
      </c>
      <c r="X751">
        <f t="shared" ref="X751:X814" si="770">AVERAGE(T731:T751)</f>
        <v>39.61904761904762</v>
      </c>
    </row>
    <row r="752" spans="1:24" x14ac:dyDescent="0.45">
      <c r="A752">
        <v>2022</v>
      </c>
      <c r="B752">
        <v>12</v>
      </c>
      <c r="C752">
        <v>27</v>
      </c>
      <c r="D752">
        <v>43</v>
      </c>
      <c r="E752">
        <v>22</v>
      </c>
      <c r="F752">
        <v>0</v>
      </c>
      <c r="G752">
        <v>0</v>
      </c>
      <c r="H752">
        <v>0</v>
      </c>
      <c r="S752">
        <f t="shared" si="727"/>
        <v>362</v>
      </c>
      <c r="T752">
        <f t="shared" si="747"/>
        <v>32.5</v>
      </c>
      <c r="U752" s="31">
        <f t="shared" si="727"/>
        <v>362</v>
      </c>
      <c r="V752">
        <f t="shared" si="761"/>
        <v>32.5</v>
      </c>
      <c r="W752" s="31">
        <f t="shared" ref="W752" si="771">W751+1</f>
        <v>362</v>
      </c>
      <c r="X752">
        <f t="shared" si="770"/>
        <v>38.714285714285715</v>
      </c>
    </row>
    <row r="753" spans="1:24" x14ac:dyDescent="0.45">
      <c r="A753">
        <v>2022</v>
      </c>
      <c r="B753">
        <v>12</v>
      </c>
      <c r="C753">
        <v>28</v>
      </c>
      <c r="D753">
        <v>53</v>
      </c>
      <c r="E753">
        <v>19</v>
      </c>
      <c r="F753">
        <v>0</v>
      </c>
      <c r="G753">
        <v>0</v>
      </c>
      <c r="H753">
        <v>0</v>
      </c>
      <c r="S753">
        <f t="shared" si="727"/>
        <v>363</v>
      </c>
      <c r="T753">
        <f t="shared" si="747"/>
        <v>36</v>
      </c>
      <c r="U753" s="31">
        <f t="shared" si="727"/>
        <v>363</v>
      </c>
      <c r="V753">
        <f t="shared" si="761"/>
        <v>31.785714285714285</v>
      </c>
      <c r="W753" s="31">
        <f t="shared" ref="W753" si="772">W752+1</f>
        <v>363</v>
      </c>
      <c r="X753">
        <f t="shared" si="770"/>
        <v>37.714285714285715</v>
      </c>
    </row>
    <row r="754" spans="1:24" x14ac:dyDescent="0.45">
      <c r="A754">
        <v>2022</v>
      </c>
      <c r="B754">
        <v>12</v>
      </c>
      <c r="C754">
        <v>29</v>
      </c>
      <c r="D754">
        <v>66</v>
      </c>
      <c r="E754">
        <v>23</v>
      </c>
      <c r="F754">
        <v>0</v>
      </c>
      <c r="G754">
        <v>0</v>
      </c>
      <c r="H754">
        <v>0</v>
      </c>
      <c r="S754">
        <f t="shared" si="727"/>
        <v>364</v>
      </c>
      <c r="T754">
        <f t="shared" si="747"/>
        <v>44.5</v>
      </c>
      <c r="U754" s="31">
        <f t="shared" si="727"/>
        <v>364</v>
      </c>
      <c r="V754">
        <f t="shared" si="761"/>
        <v>31.785714285714285</v>
      </c>
      <c r="W754" s="31">
        <f t="shared" ref="W754" si="773">W753+1</f>
        <v>364</v>
      </c>
      <c r="X754">
        <f t="shared" si="770"/>
        <v>37.142857142857146</v>
      </c>
    </row>
    <row r="755" spans="1:24" x14ac:dyDescent="0.45">
      <c r="A755">
        <v>2022</v>
      </c>
      <c r="B755">
        <v>12</v>
      </c>
      <c r="C755">
        <v>30</v>
      </c>
      <c r="D755">
        <v>65</v>
      </c>
      <c r="E755">
        <v>29</v>
      </c>
      <c r="F755">
        <v>0</v>
      </c>
      <c r="G755">
        <v>0</v>
      </c>
      <c r="H755">
        <v>0</v>
      </c>
      <c r="S755">
        <v>365</v>
      </c>
      <c r="T755">
        <f t="shared" si="747"/>
        <v>47</v>
      </c>
      <c r="U755" s="31">
        <v>365</v>
      </c>
      <c r="V755">
        <f t="shared" si="761"/>
        <v>32.392857142857146</v>
      </c>
      <c r="W755" s="31">
        <v>365</v>
      </c>
      <c r="X755">
        <f t="shared" si="770"/>
        <v>36.69047619047619</v>
      </c>
    </row>
    <row r="756" spans="1:24" x14ac:dyDescent="0.45">
      <c r="A756">
        <v>2022</v>
      </c>
      <c r="B756">
        <v>12</v>
      </c>
      <c r="C756">
        <v>31</v>
      </c>
      <c r="D756">
        <v>58</v>
      </c>
      <c r="E756">
        <v>48</v>
      </c>
      <c r="F756">
        <v>0.47</v>
      </c>
      <c r="G756">
        <v>0</v>
      </c>
      <c r="H756">
        <v>0</v>
      </c>
      <c r="S756">
        <v>366</v>
      </c>
      <c r="T756">
        <f t="shared" si="747"/>
        <v>53</v>
      </c>
      <c r="U756" s="31">
        <v>366</v>
      </c>
      <c r="V756">
        <f t="shared" si="761"/>
        <v>33.464285714285715</v>
      </c>
      <c r="W756" s="31">
        <v>366</v>
      </c>
      <c r="X756">
        <f t="shared" si="770"/>
        <v>36.571428571428569</v>
      </c>
    </row>
    <row r="757" spans="1:24" x14ac:dyDescent="0.45">
      <c r="A757">
        <v>2023</v>
      </c>
      <c r="B757">
        <v>1</v>
      </c>
      <c r="C757">
        <v>1</v>
      </c>
      <c r="D757">
        <v>60</v>
      </c>
      <c r="E757">
        <v>41</v>
      </c>
      <c r="F757" t="s">
        <v>116</v>
      </c>
      <c r="G757" t="s">
        <v>117</v>
      </c>
      <c r="H757">
        <v>0</v>
      </c>
      <c r="S757">
        <v>1</v>
      </c>
      <c r="T757">
        <f t="shared" si="747"/>
        <v>50.5</v>
      </c>
      <c r="U757" s="31">
        <v>1</v>
      </c>
      <c r="V757">
        <f t="shared" si="761"/>
        <v>34.928571428571431</v>
      </c>
      <c r="W757" s="31">
        <v>1</v>
      </c>
      <c r="X757">
        <f t="shared" si="770"/>
        <v>36.714285714285715</v>
      </c>
    </row>
    <row r="758" spans="1:24" x14ac:dyDescent="0.45">
      <c r="A758">
        <v>2023</v>
      </c>
      <c r="B758">
        <v>1</v>
      </c>
      <c r="C758">
        <v>2</v>
      </c>
      <c r="D758">
        <v>60</v>
      </c>
      <c r="E758">
        <v>37</v>
      </c>
      <c r="F758">
        <v>0</v>
      </c>
      <c r="G758">
        <v>0</v>
      </c>
      <c r="H758">
        <v>0</v>
      </c>
      <c r="S758">
        <f t="shared" ref="S758:U821" si="774">S757+1</f>
        <v>2</v>
      </c>
      <c r="T758">
        <f t="shared" si="747"/>
        <v>48.5</v>
      </c>
      <c r="U758" s="31">
        <f t="shared" si="774"/>
        <v>2</v>
      </c>
      <c r="V758">
        <f t="shared" si="761"/>
        <v>36.214285714285715</v>
      </c>
      <c r="W758" s="31">
        <f t="shared" ref="W758" si="775">W757+1</f>
        <v>2</v>
      </c>
      <c r="X758">
        <f t="shared" si="770"/>
        <v>37</v>
      </c>
    </row>
    <row r="759" spans="1:24" x14ac:dyDescent="0.45">
      <c r="A759">
        <v>2023</v>
      </c>
      <c r="B759">
        <v>1</v>
      </c>
      <c r="C759">
        <v>3</v>
      </c>
      <c r="D759">
        <v>75</v>
      </c>
      <c r="E759">
        <v>45</v>
      </c>
      <c r="F759">
        <v>0.23</v>
      </c>
      <c r="G759">
        <v>0</v>
      </c>
      <c r="H759">
        <v>0</v>
      </c>
      <c r="S759">
        <f t="shared" si="774"/>
        <v>3</v>
      </c>
      <c r="T759">
        <f t="shared" si="747"/>
        <v>60</v>
      </c>
      <c r="U759" s="31">
        <f t="shared" si="774"/>
        <v>3</v>
      </c>
      <c r="V759">
        <f t="shared" si="761"/>
        <v>37.607142857142854</v>
      </c>
      <c r="W759" s="31">
        <f t="shared" ref="W759" si="776">W758+1</f>
        <v>3</v>
      </c>
      <c r="X759">
        <f t="shared" si="770"/>
        <v>37.833333333333336</v>
      </c>
    </row>
    <row r="760" spans="1:24" x14ac:dyDescent="0.45">
      <c r="A760">
        <v>2023</v>
      </c>
      <c r="B760">
        <v>1</v>
      </c>
      <c r="C760">
        <v>4</v>
      </c>
      <c r="D760">
        <v>68</v>
      </c>
      <c r="E760">
        <v>43</v>
      </c>
      <c r="F760">
        <v>0.28999999999999998</v>
      </c>
      <c r="G760">
        <v>0</v>
      </c>
      <c r="H760">
        <v>0</v>
      </c>
      <c r="S760">
        <f t="shared" si="774"/>
        <v>4</v>
      </c>
      <c r="T760">
        <f t="shared" si="747"/>
        <v>55.5</v>
      </c>
      <c r="U760" s="31">
        <f t="shared" si="774"/>
        <v>4</v>
      </c>
      <c r="V760">
        <f t="shared" si="761"/>
        <v>38.75</v>
      </c>
      <c r="W760" s="31">
        <f t="shared" ref="W760" si="777">W759+1</f>
        <v>4</v>
      </c>
      <c r="X760">
        <f t="shared" si="770"/>
        <v>38.285714285714285</v>
      </c>
    </row>
    <row r="761" spans="1:24" x14ac:dyDescent="0.45">
      <c r="A761">
        <v>2023</v>
      </c>
      <c r="B761">
        <v>1</v>
      </c>
      <c r="C761">
        <v>5</v>
      </c>
      <c r="D761">
        <v>56</v>
      </c>
      <c r="E761">
        <v>34</v>
      </c>
      <c r="F761">
        <v>0</v>
      </c>
      <c r="G761">
        <v>0</v>
      </c>
      <c r="H761">
        <v>0</v>
      </c>
      <c r="S761">
        <f t="shared" si="774"/>
        <v>5</v>
      </c>
      <c r="T761">
        <f t="shared" si="747"/>
        <v>45</v>
      </c>
      <c r="U761" s="31">
        <f t="shared" si="774"/>
        <v>5</v>
      </c>
      <c r="V761">
        <f t="shared" si="761"/>
        <v>38.678571428571431</v>
      </c>
      <c r="W761" s="31">
        <f t="shared" ref="W761" si="778">W760+1</f>
        <v>5</v>
      </c>
      <c r="X761">
        <f t="shared" si="770"/>
        <v>38.30952380952381</v>
      </c>
    </row>
    <row r="762" spans="1:24" x14ac:dyDescent="0.45">
      <c r="A762">
        <v>2023</v>
      </c>
      <c r="B762">
        <v>1</v>
      </c>
      <c r="C762">
        <v>6</v>
      </c>
      <c r="D762">
        <v>49</v>
      </c>
      <c r="E762">
        <v>30</v>
      </c>
      <c r="F762">
        <v>0</v>
      </c>
      <c r="G762">
        <v>0</v>
      </c>
      <c r="H762">
        <v>0</v>
      </c>
      <c r="S762">
        <f t="shared" si="774"/>
        <v>6</v>
      </c>
      <c r="T762">
        <f t="shared" si="747"/>
        <v>39.5</v>
      </c>
      <c r="U762" s="31">
        <f t="shared" si="774"/>
        <v>6</v>
      </c>
      <c r="V762">
        <f t="shared" si="761"/>
        <v>39.857142857142854</v>
      </c>
      <c r="W762" s="31">
        <f t="shared" ref="W762" si="779">W761+1</f>
        <v>6</v>
      </c>
      <c r="X762">
        <f t="shared" si="770"/>
        <v>38.357142857142854</v>
      </c>
    </row>
    <row r="763" spans="1:24" x14ac:dyDescent="0.45">
      <c r="A763">
        <v>2023</v>
      </c>
      <c r="B763">
        <v>1</v>
      </c>
      <c r="C763">
        <v>7</v>
      </c>
      <c r="D763">
        <v>50</v>
      </c>
      <c r="E763">
        <v>28</v>
      </c>
      <c r="F763" t="s">
        <v>116</v>
      </c>
      <c r="G763" t="s">
        <v>117</v>
      </c>
      <c r="H763">
        <v>0</v>
      </c>
      <c r="S763">
        <f t="shared" si="774"/>
        <v>7</v>
      </c>
      <c r="T763">
        <f t="shared" si="747"/>
        <v>39</v>
      </c>
      <c r="U763" s="31">
        <f t="shared" si="774"/>
        <v>7</v>
      </c>
      <c r="V763">
        <f t="shared" si="761"/>
        <v>42.107142857142854</v>
      </c>
      <c r="W763" s="31">
        <f t="shared" ref="W763" si="780">W762+1</f>
        <v>7</v>
      </c>
      <c r="X763">
        <f t="shared" si="770"/>
        <v>38.404761904761905</v>
      </c>
    </row>
    <row r="764" spans="1:24" x14ac:dyDescent="0.45">
      <c r="A764">
        <v>2023</v>
      </c>
      <c r="B764">
        <v>1</v>
      </c>
      <c r="C764">
        <v>8</v>
      </c>
      <c r="D764">
        <v>47</v>
      </c>
      <c r="E764">
        <v>36</v>
      </c>
      <c r="F764">
        <v>1.01</v>
      </c>
      <c r="G764">
        <v>0</v>
      </c>
      <c r="H764">
        <v>0</v>
      </c>
      <c r="S764">
        <f t="shared" si="774"/>
        <v>8</v>
      </c>
      <c r="T764">
        <f t="shared" si="747"/>
        <v>41.5</v>
      </c>
      <c r="U764" s="31">
        <f t="shared" si="774"/>
        <v>8</v>
      </c>
      <c r="V764">
        <f t="shared" si="761"/>
        <v>43.714285714285715</v>
      </c>
      <c r="W764" s="31">
        <f t="shared" ref="W764" si="781">W763+1</f>
        <v>8</v>
      </c>
      <c r="X764">
        <f t="shared" si="770"/>
        <v>38.952380952380949</v>
      </c>
    </row>
    <row r="765" spans="1:24" x14ac:dyDescent="0.45">
      <c r="A765">
        <v>2023</v>
      </c>
      <c r="B765">
        <v>1</v>
      </c>
      <c r="C765">
        <v>9</v>
      </c>
      <c r="D765">
        <v>47</v>
      </c>
      <c r="E765">
        <v>27</v>
      </c>
      <c r="F765">
        <v>0</v>
      </c>
      <c r="G765">
        <v>0</v>
      </c>
      <c r="H765">
        <v>0</v>
      </c>
      <c r="S765">
        <f t="shared" si="774"/>
        <v>9</v>
      </c>
      <c r="T765">
        <f t="shared" si="747"/>
        <v>37</v>
      </c>
      <c r="U765" s="31">
        <f t="shared" si="774"/>
        <v>9</v>
      </c>
      <c r="V765">
        <f t="shared" si="761"/>
        <v>44.964285714285715</v>
      </c>
      <c r="W765" s="31">
        <f t="shared" ref="W765" si="782">W764+1</f>
        <v>9</v>
      </c>
      <c r="X765">
        <f t="shared" si="770"/>
        <v>39.261904761904759</v>
      </c>
    </row>
    <row r="766" spans="1:24" x14ac:dyDescent="0.45">
      <c r="A766">
        <v>2023</v>
      </c>
      <c r="B766">
        <v>1</v>
      </c>
      <c r="C766">
        <v>10</v>
      </c>
      <c r="D766">
        <v>51</v>
      </c>
      <c r="E766">
        <v>24</v>
      </c>
      <c r="F766">
        <v>0</v>
      </c>
      <c r="G766">
        <v>0</v>
      </c>
      <c r="H766">
        <v>0</v>
      </c>
      <c r="S766">
        <f t="shared" si="774"/>
        <v>10</v>
      </c>
      <c r="T766">
        <f t="shared" si="747"/>
        <v>37.5</v>
      </c>
      <c r="U766" s="31">
        <f t="shared" si="774"/>
        <v>10</v>
      </c>
      <c r="V766">
        <f t="shared" si="761"/>
        <v>45.321428571428569</v>
      </c>
      <c r="W766" s="31">
        <f t="shared" ref="W766" si="783">W765+1</f>
        <v>10</v>
      </c>
      <c r="X766">
        <f t="shared" si="770"/>
        <v>39.11904761904762</v>
      </c>
    </row>
    <row r="767" spans="1:24" x14ac:dyDescent="0.45">
      <c r="A767">
        <v>2023</v>
      </c>
      <c r="B767">
        <v>1</v>
      </c>
      <c r="C767">
        <v>11</v>
      </c>
      <c r="D767">
        <v>62</v>
      </c>
      <c r="E767">
        <v>29</v>
      </c>
      <c r="F767">
        <v>0</v>
      </c>
      <c r="G767">
        <v>0</v>
      </c>
      <c r="H767">
        <v>0</v>
      </c>
      <c r="S767">
        <f t="shared" si="774"/>
        <v>11</v>
      </c>
      <c r="T767">
        <f t="shared" si="747"/>
        <v>45.5</v>
      </c>
      <c r="U767" s="31">
        <f t="shared" si="774"/>
        <v>11</v>
      </c>
      <c r="V767">
        <f t="shared" si="761"/>
        <v>46</v>
      </c>
      <c r="W767" s="31">
        <f t="shared" ref="W767" si="784">W766+1</f>
        <v>11</v>
      </c>
      <c r="X767">
        <f t="shared" si="770"/>
        <v>39.404761904761905</v>
      </c>
    </row>
    <row r="768" spans="1:24" x14ac:dyDescent="0.45">
      <c r="A768">
        <v>2023</v>
      </c>
      <c r="B768">
        <v>1</v>
      </c>
      <c r="C768">
        <v>12</v>
      </c>
      <c r="D768">
        <v>66</v>
      </c>
      <c r="E768">
        <v>43</v>
      </c>
      <c r="F768">
        <v>0.74</v>
      </c>
      <c r="G768">
        <v>0</v>
      </c>
      <c r="H768">
        <v>0</v>
      </c>
      <c r="S768">
        <f t="shared" si="774"/>
        <v>12</v>
      </c>
      <c r="T768">
        <f t="shared" si="747"/>
        <v>54.5</v>
      </c>
      <c r="U768" s="31">
        <f t="shared" si="774"/>
        <v>12</v>
      </c>
      <c r="V768">
        <f t="shared" si="761"/>
        <v>46.714285714285715</v>
      </c>
      <c r="W768" s="31">
        <f t="shared" ref="W768" si="785">W767+1</f>
        <v>12</v>
      </c>
      <c r="X768">
        <f t="shared" si="770"/>
        <v>39.80952380952381</v>
      </c>
    </row>
    <row r="769" spans="1:24" x14ac:dyDescent="0.45">
      <c r="A769">
        <v>2023</v>
      </c>
      <c r="B769">
        <v>1</v>
      </c>
      <c r="C769">
        <v>13</v>
      </c>
      <c r="D769">
        <v>51</v>
      </c>
      <c r="E769">
        <v>31</v>
      </c>
      <c r="F769">
        <v>0.05</v>
      </c>
      <c r="G769" t="s">
        <v>119</v>
      </c>
      <c r="H769">
        <v>0</v>
      </c>
      <c r="S769">
        <f t="shared" si="774"/>
        <v>13</v>
      </c>
      <c r="T769">
        <f t="shared" si="747"/>
        <v>41</v>
      </c>
      <c r="U769" s="31">
        <f t="shared" si="774"/>
        <v>13</v>
      </c>
      <c r="V769">
        <f t="shared" si="761"/>
        <v>46.285714285714285</v>
      </c>
      <c r="W769" s="31">
        <f t="shared" ref="W769" si="786">W768+1</f>
        <v>13</v>
      </c>
      <c r="X769">
        <f t="shared" si="770"/>
        <v>40.666666666666664</v>
      </c>
    </row>
    <row r="770" spans="1:24" x14ac:dyDescent="0.45">
      <c r="A770">
        <v>2023</v>
      </c>
      <c r="B770">
        <v>1</v>
      </c>
      <c r="C770">
        <v>14</v>
      </c>
      <c r="D770">
        <v>36</v>
      </c>
      <c r="E770">
        <v>22</v>
      </c>
      <c r="F770" t="s">
        <v>116</v>
      </c>
      <c r="G770" t="s">
        <v>124</v>
      </c>
      <c r="H770">
        <v>0</v>
      </c>
      <c r="S770">
        <f t="shared" si="774"/>
        <v>14</v>
      </c>
      <c r="T770">
        <f t="shared" si="747"/>
        <v>29</v>
      </c>
      <c r="U770" s="31">
        <f t="shared" si="774"/>
        <v>14</v>
      </c>
      <c r="V770">
        <f t="shared" si="761"/>
        <v>44.571428571428569</v>
      </c>
      <c r="W770" s="31">
        <f t="shared" ref="W770" si="787">W769+1</f>
        <v>14</v>
      </c>
      <c r="X770">
        <f t="shared" si="770"/>
        <v>41.69047619047619</v>
      </c>
    </row>
    <row r="771" spans="1:24" x14ac:dyDescent="0.45">
      <c r="A771">
        <v>2023</v>
      </c>
      <c r="B771">
        <v>1</v>
      </c>
      <c r="C771">
        <v>15</v>
      </c>
      <c r="D771">
        <v>45</v>
      </c>
      <c r="E771">
        <v>17</v>
      </c>
      <c r="F771">
        <v>0</v>
      </c>
      <c r="G771">
        <v>0</v>
      </c>
      <c r="H771">
        <v>0</v>
      </c>
      <c r="S771">
        <f t="shared" si="774"/>
        <v>15</v>
      </c>
      <c r="T771">
        <f t="shared" si="747"/>
        <v>31</v>
      </c>
      <c r="U771" s="31">
        <f t="shared" si="774"/>
        <v>15</v>
      </c>
      <c r="V771">
        <f t="shared" si="761"/>
        <v>43.178571428571431</v>
      </c>
      <c r="W771" s="31">
        <f t="shared" ref="W771" si="788">W770+1</f>
        <v>15</v>
      </c>
      <c r="X771">
        <f t="shared" si="770"/>
        <v>42.261904761904759</v>
      </c>
    </row>
    <row r="772" spans="1:24" x14ac:dyDescent="0.45">
      <c r="A772">
        <v>2023</v>
      </c>
      <c r="B772">
        <v>1</v>
      </c>
      <c r="C772">
        <v>16</v>
      </c>
      <c r="D772">
        <v>51</v>
      </c>
      <c r="E772">
        <v>22</v>
      </c>
      <c r="F772" t="s">
        <v>116</v>
      </c>
      <c r="G772" t="s">
        <v>117</v>
      </c>
      <c r="H772">
        <v>0</v>
      </c>
      <c r="S772">
        <f t="shared" si="774"/>
        <v>16</v>
      </c>
      <c r="T772">
        <f t="shared" si="747"/>
        <v>36.5</v>
      </c>
      <c r="U772" s="31">
        <f t="shared" si="774"/>
        <v>16</v>
      </c>
      <c r="V772">
        <f t="shared" si="761"/>
        <v>42.321428571428569</v>
      </c>
      <c r="W772" s="31">
        <f t="shared" ref="W772" si="789">W771+1</f>
        <v>16</v>
      </c>
      <c r="X772">
        <f t="shared" si="770"/>
        <v>43.071428571428569</v>
      </c>
    </row>
    <row r="773" spans="1:24" x14ac:dyDescent="0.45">
      <c r="A773">
        <v>2023</v>
      </c>
      <c r="B773">
        <v>1</v>
      </c>
      <c r="C773">
        <v>17</v>
      </c>
      <c r="D773">
        <v>50</v>
      </c>
      <c r="E773">
        <v>38</v>
      </c>
      <c r="F773">
        <v>0.51</v>
      </c>
      <c r="G773">
        <v>0</v>
      </c>
      <c r="H773">
        <v>0</v>
      </c>
      <c r="S773">
        <f t="shared" si="774"/>
        <v>17</v>
      </c>
      <c r="T773">
        <f t="shared" si="747"/>
        <v>44</v>
      </c>
      <c r="U773" s="31">
        <f t="shared" si="774"/>
        <v>17</v>
      </c>
      <c r="V773">
        <f t="shared" si="761"/>
        <v>41.178571428571431</v>
      </c>
      <c r="W773" s="31">
        <f t="shared" ref="W773" si="790">W772+1</f>
        <v>17</v>
      </c>
      <c r="X773">
        <f t="shared" si="770"/>
        <v>43.61904761904762</v>
      </c>
    </row>
    <row r="774" spans="1:24" x14ac:dyDescent="0.45">
      <c r="A774">
        <v>2023</v>
      </c>
      <c r="B774">
        <v>1</v>
      </c>
      <c r="C774">
        <v>18</v>
      </c>
      <c r="D774">
        <v>63</v>
      </c>
      <c r="E774">
        <v>46</v>
      </c>
      <c r="F774">
        <v>0</v>
      </c>
      <c r="G774">
        <v>0</v>
      </c>
      <c r="H774">
        <v>0</v>
      </c>
      <c r="S774">
        <f t="shared" si="774"/>
        <v>18</v>
      </c>
      <c r="T774">
        <f t="shared" si="747"/>
        <v>54.5</v>
      </c>
      <c r="U774" s="31">
        <f t="shared" si="774"/>
        <v>18</v>
      </c>
      <c r="V774">
        <f t="shared" si="761"/>
        <v>41.107142857142854</v>
      </c>
      <c r="W774" s="31">
        <f t="shared" ref="W774" si="791">W773+1</f>
        <v>18</v>
      </c>
      <c r="X774">
        <f t="shared" si="770"/>
        <v>44.5</v>
      </c>
    </row>
    <row r="775" spans="1:24" x14ac:dyDescent="0.45">
      <c r="A775">
        <v>2023</v>
      </c>
      <c r="B775">
        <v>1</v>
      </c>
      <c r="C775">
        <v>19</v>
      </c>
      <c r="D775">
        <v>67</v>
      </c>
      <c r="E775">
        <v>46</v>
      </c>
      <c r="F775">
        <v>0.18</v>
      </c>
      <c r="G775">
        <v>0</v>
      </c>
      <c r="H775">
        <v>0</v>
      </c>
      <c r="S775">
        <f t="shared" si="774"/>
        <v>19</v>
      </c>
      <c r="T775">
        <f t="shared" si="747"/>
        <v>56.5</v>
      </c>
      <c r="U775" s="31">
        <f t="shared" si="774"/>
        <v>19</v>
      </c>
      <c r="V775">
        <f t="shared" si="761"/>
        <v>41.928571428571431</v>
      </c>
      <c r="W775" s="31">
        <f t="shared" ref="W775" si="792">W774+1</f>
        <v>19</v>
      </c>
      <c r="X775">
        <f t="shared" si="770"/>
        <v>45.071428571428569</v>
      </c>
    </row>
    <row r="776" spans="1:24" x14ac:dyDescent="0.45">
      <c r="A776">
        <v>2023</v>
      </c>
      <c r="B776">
        <v>1</v>
      </c>
      <c r="C776">
        <v>20</v>
      </c>
      <c r="D776">
        <v>52</v>
      </c>
      <c r="E776">
        <v>29</v>
      </c>
      <c r="F776">
        <v>0</v>
      </c>
      <c r="G776">
        <v>0</v>
      </c>
      <c r="H776">
        <v>0</v>
      </c>
      <c r="S776">
        <f t="shared" si="774"/>
        <v>20</v>
      </c>
      <c r="T776">
        <f t="shared" si="747"/>
        <v>40.5</v>
      </c>
      <c r="U776" s="31">
        <f t="shared" si="774"/>
        <v>20</v>
      </c>
      <c r="V776">
        <f t="shared" si="761"/>
        <v>42</v>
      </c>
      <c r="W776" s="31">
        <f t="shared" ref="W776" si="793">W775+1</f>
        <v>20</v>
      </c>
      <c r="X776">
        <f t="shared" si="770"/>
        <v>44.761904761904759</v>
      </c>
    </row>
    <row r="777" spans="1:24" x14ac:dyDescent="0.45">
      <c r="A777">
        <v>2023</v>
      </c>
      <c r="B777">
        <v>1</v>
      </c>
      <c r="C777">
        <v>21</v>
      </c>
      <c r="D777">
        <v>50</v>
      </c>
      <c r="E777">
        <v>23</v>
      </c>
      <c r="F777">
        <v>0</v>
      </c>
      <c r="G777">
        <v>0</v>
      </c>
      <c r="H777">
        <v>0</v>
      </c>
      <c r="S777">
        <f t="shared" si="774"/>
        <v>21</v>
      </c>
      <c r="T777">
        <f t="shared" si="747"/>
        <v>36.5</v>
      </c>
      <c r="U777" s="31">
        <f t="shared" si="774"/>
        <v>21</v>
      </c>
      <c r="V777">
        <f t="shared" si="761"/>
        <v>41.821428571428569</v>
      </c>
      <c r="W777" s="31">
        <f t="shared" ref="W777" si="794">W776+1</f>
        <v>21</v>
      </c>
      <c r="X777">
        <f t="shared" si="770"/>
        <v>43.976190476190474</v>
      </c>
    </row>
    <row r="778" spans="1:24" x14ac:dyDescent="0.45">
      <c r="A778">
        <v>2023</v>
      </c>
      <c r="B778">
        <v>1</v>
      </c>
      <c r="C778">
        <v>22</v>
      </c>
      <c r="D778">
        <v>56</v>
      </c>
      <c r="E778">
        <v>35</v>
      </c>
      <c r="F778">
        <v>7.0000000000000007E-2</v>
      </c>
      <c r="G778">
        <v>0</v>
      </c>
      <c r="H778">
        <v>0</v>
      </c>
      <c r="S778">
        <f t="shared" si="774"/>
        <v>22</v>
      </c>
      <c r="T778">
        <f t="shared" si="747"/>
        <v>45.5</v>
      </c>
      <c r="U778" s="31">
        <f t="shared" si="774"/>
        <v>22</v>
      </c>
      <c r="V778">
        <f t="shared" si="761"/>
        <v>42.107142857142854</v>
      </c>
      <c r="W778" s="31">
        <f t="shared" ref="W778" si="795">W777+1</f>
        <v>22</v>
      </c>
      <c r="X778">
        <f t="shared" si="770"/>
        <v>43.738095238095241</v>
      </c>
    </row>
    <row r="779" spans="1:24" x14ac:dyDescent="0.45">
      <c r="A779">
        <v>2023</v>
      </c>
      <c r="B779">
        <v>1</v>
      </c>
      <c r="C779">
        <v>23</v>
      </c>
      <c r="D779">
        <v>44</v>
      </c>
      <c r="E779">
        <v>27</v>
      </c>
      <c r="F779">
        <v>0.02</v>
      </c>
      <c r="G779" t="s">
        <v>119</v>
      </c>
      <c r="H779">
        <v>0</v>
      </c>
      <c r="S779">
        <f t="shared" si="774"/>
        <v>23</v>
      </c>
      <c r="T779">
        <f t="shared" si="747"/>
        <v>35.5</v>
      </c>
      <c r="U779" s="31">
        <f t="shared" si="774"/>
        <v>23</v>
      </c>
      <c r="V779">
        <f t="shared" si="761"/>
        <v>42</v>
      </c>
      <c r="W779" s="31">
        <f t="shared" ref="W779" si="796">W778+1</f>
        <v>23</v>
      </c>
      <c r="X779">
        <f t="shared" si="770"/>
        <v>43.11904761904762</v>
      </c>
    </row>
    <row r="780" spans="1:24" x14ac:dyDescent="0.45">
      <c r="A780">
        <v>2023</v>
      </c>
      <c r="B780">
        <v>1</v>
      </c>
      <c r="C780">
        <v>24</v>
      </c>
      <c r="D780">
        <v>52</v>
      </c>
      <c r="E780">
        <v>21</v>
      </c>
      <c r="F780">
        <v>0</v>
      </c>
      <c r="G780">
        <v>0</v>
      </c>
      <c r="H780">
        <v>0</v>
      </c>
      <c r="S780">
        <f t="shared" si="774"/>
        <v>24</v>
      </c>
      <c r="T780">
        <f t="shared" si="747"/>
        <v>36.5</v>
      </c>
      <c r="U780" s="31">
        <f t="shared" si="774"/>
        <v>24</v>
      </c>
      <c r="V780">
        <f t="shared" si="761"/>
        <v>41.928571428571431</v>
      </c>
      <c r="W780" s="31">
        <f t="shared" ref="W780" si="797">W779+1</f>
        <v>24</v>
      </c>
      <c r="X780">
        <f t="shared" si="770"/>
        <v>42</v>
      </c>
    </row>
    <row r="781" spans="1:24" x14ac:dyDescent="0.45">
      <c r="A781">
        <v>2023</v>
      </c>
      <c r="B781">
        <v>1</v>
      </c>
      <c r="C781">
        <v>25</v>
      </c>
      <c r="D781">
        <v>64</v>
      </c>
      <c r="E781">
        <v>38</v>
      </c>
      <c r="F781">
        <v>0.54</v>
      </c>
      <c r="G781">
        <v>0</v>
      </c>
      <c r="H781">
        <v>0</v>
      </c>
      <c r="S781">
        <f t="shared" si="774"/>
        <v>25</v>
      </c>
      <c r="T781">
        <f t="shared" si="747"/>
        <v>51</v>
      </c>
      <c r="U781" s="31">
        <f t="shared" si="774"/>
        <v>25</v>
      </c>
      <c r="V781">
        <f t="shared" si="761"/>
        <v>42.321428571428569</v>
      </c>
      <c r="W781" s="31">
        <f t="shared" ref="W781" si="798">W780+1</f>
        <v>25</v>
      </c>
      <c r="X781">
        <f t="shared" si="770"/>
        <v>41.785714285714285</v>
      </c>
    </row>
    <row r="782" spans="1:24" x14ac:dyDescent="0.45">
      <c r="A782">
        <v>2023</v>
      </c>
      <c r="B782">
        <v>1</v>
      </c>
      <c r="C782">
        <v>26</v>
      </c>
      <c r="D782">
        <v>42</v>
      </c>
      <c r="E782">
        <v>35</v>
      </c>
      <c r="F782" t="s">
        <v>118</v>
      </c>
      <c r="G782">
        <v>0</v>
      </c>
      <c r="S782">
        <f t="shared" si="774"/>
        <v>26</v>
      </c>
      <c r="T782">
        <f t="shared" si="747"/>
        <v>38.5</v>
      </c>
      <c r="U782" s="31">
        <f t="shared" si="774"/>
        <v>26</v>
      </c>
      <c r="V782">
        <f t="shared" si="761"/>
        <v>41.178571428571431</v>
      </c>
      <c r="W782" s="31">
        <f t="shared" ref="W782" si="799">W781+1</f>
        <v>26</v>
      </c>
      <c r="X782">
        <f t="shared" si="770"/>
        <v>41.476190476190474</v>
      </c>
    </row>
    <row r="783" spans="1:24" x14ac:dyDescent="0.45">
      <c r="A783">
        <v>2023</v>
      </c>
      <c r="B783">
        <v>1</v>
      </c>
      <c r="C783">
        <v>27</v>
      </c>
      <c r="D783">
        <v>43</v>
      </c>
      <c r="E783">
        <v>24</v>
      </c>
      <c r="F783">
        <v>0</v>
      </c>
      <c r="G783">
        <v>0</v>
      </c>
      <c r="H783">
        <v>0</v>
      </c>
      <c r="S783">
        <f t="shared" si="774"/>
        <v>27</v>
      </c>
      <c r="T783">
        <f t="shared" si="747"/>
        <v>33.5</v>
      </c>
      <c r="U783" s="31">
        <f t="shared" si="774"/>
        <v>27</v>
      </c>
      <c r="V783">
        <f t="shared" si="761"/>
        <v>40.642857142857146</v>
      </c>
      <c r="W783" s="31">
        <f t="shared" ref="W783" si="800">W782+1</f>
        <v>27</v>
      </c>
      <c r="X783">
        <f t="shared" si="770"/>
        <v>41.19047619047619</v>
      </c>
    </row>
    <row r="784" spans="1:24" x14ac:dyDescent="0.45">
      <c r="A784">
        <v>2023</v>
      </c>
      <c r="B784">
        <v>1</v>
      </c>
      <c r="C784">
        <v>28</v>
      </c>
      <c r="D784">
        <v>55</v>
      </c>
      <c r="E784">
        <v>22</v>
      </c>
      <c r="F784">
        <v>0</v>
      </c>
      <c r="G784">
        <v>0</v>
      </c>
      <c r="H784">
        <v>0</v>
      </c>
      <c r="S784">
        <f t="shared" si="774"/>
        <v>28</v>
      </c>
      <c r="T784">
        <f t="shared" si="747"/>
        <v>38.5</v>
      </c>
      <c r="U784" s="31">
        <f t="shared" si="774"/>
        <v>28</v>
      </c>
      <c r="V784">
        <f t="shared" si="761"/>
        <v>41.321428571428569</v>
      </c>
      <c r="W784" s="31">
        <f t="shared" ref="W784" si="801">W783+1</f>
        <v>28</v>
      </c>
      <c r="X784">
        <f t="shared" si="770"/>
        <v>41.166666666666664</v>
      </c>
    </row>
    <row r="785" spans="1:24" x14ac:dyDescent="0.45">
      <c r="A785">
        <v>2023</v>
      </c>
      <c r="B785">
        <v>1</v>
      </c>
      <c r="C785">
        <v>29</v>
      </c>
      <c r="D785">
        <v>44</v>
      </c>
      <c r="E785">
        <v>32</v>
      </c>
      <c r="F785">
        <v>0.47</v>
      </c>
      <c r="G785">
        <v>0</v>
      </c>
      <c r="H785">
        <v>0</v>
      </c>
      <c r="S785">
        <f t="shared" si="774"/>
        <v>29</v>
      </c>
      <c r="T785">
        <f t="shared" si="747"/>
        <v>38</v>
      </c>
      <c r="U785" s="31">
        <f t="shared" si="774"/>
        <v>29</v>
      </c>
      <c r="V785">
        <f t="shared" si="761"/>
        <v>41.821428571428569</v>
      </c>
      <c r="W785" s="31">
        <f t="shared" ref="W785" si="802">W784+1</f>
        <v>29</v>
      </c>
      <c r="X785">
        <f t="shared" si="770"/>
        <v>41</v>
      </c>
    </row>
    <row r="786" spans="1:24" x14ac:dyDescent="0.45">
      <c r="A786">
        <v>2023</v>
      </c>
      <c r="B786">
        <v>1</v>
      </c>
      <c r="C786">
        <v>30</v>
      </c>
      <c r="D786">
        <v>53</v>
      </c>
      <c r="E786">
        <v>42</v>
      </c>
      <c r="F786">
        <v>0.06</v>
      </c>
      <c r="G786">
        <v>0</v>
      </c>
      <c r="H786">
        <v>0</v>
      </c>
      <c r="S786">
        <f t="shared" si="774"/>
        <v>30</v>
      </c>
      <c r="T786">
        <f t="shared" si="747"/>
        <v>47.5</v>
      </c>
      <c r="U786" s="31">
        <f t="shared" si="774"/>
        <v>30</v>
      </c>
      <c r="V786">
        <f t="shared" si="761"/>
        <v>42.607142857142854</v>
      </c>
      <c r="W786" s="31">
        <f t="shared" ref="W786" si="803">W785+1</f>
        <v>30</v>
      </c>
      <c r="X786">
        <f t="shared" si="770"/>
        <v>41.5</v>
      </c>
    </row>
    <row r="787" spans="1:24" x14ac:dyDescent="0.45">
      <c r="A787">
        <v>2023</v>
      </c>
      <c r="B787">
        <v>1</v>
      </c>
      <c r="C787">
        <v>31</v>
      </c>
      <c r="D787">
        <v>52</v>
      </c>
      <c r="E787">
        <v>44</v>
      </c>
      <c r="F787">
        <v>0.28000000000000003</v>
      </c>
      <c r="G787">
        <v>0</v>
      </c>
      <c r="H787">
        <v>0</v>
      </c>
      <c r="S787">
        <f t="shared" si="774"/>
        <v>31</v>
      </c>
      <c r="T787">
        <f t="shared" si="747"/>
        <v>48</v>
      </c>
      <c r="U787" s="31">
        <f t="shared" si="774"/>
        <v>31</v>
      </c>
      <c r="V787">
        <f t="shared" si="761"/>
        <v>42.892857142857146</v>
      </c>
      <c r="W787" s="31">
        <f t="shared" ref="W787" si="804">W786+1</f>
        <v>31</v>
      </c>
      <c r="X787">
        <f t="shared" si="770"/>
        <v>42</v>
      </c>
    </row>
    <row r="788" spans="1:24" x14ac:dyDescent="0.45">
      <c r="A788">
        <v>2023</v>
      </c>
      <c r="B788">
        <v>2</v>
      </c>
      <c r="C788">
        <v>1</v>
      </c>
      <c r="D788">
        <v>44</v>
      </c>
      <c r="E788">
        <v>36</v>
      </c>
      <c r="F788">
        <v>0.22</v>
      </c>
      <c r="G788">
        <v>0</v>
      </c>
      <c r="H788">
        <v>0</v>
      </c>
      <c r="S788">
        <f t="shared" si="774"/>
        <v>32</v>
      </c>
      <c r="T788">
        <f t="shared" si="747"/>
        <v>40</v>
      </c>
      <c r="U788" s="31">
        <f t="shared" si="774"/>
        <v>32</v>
      </c>
      <c r="V788">
        <f t="shared" si="761"/>
        <v>41.857142857142854</v>
      </c>
      <c r="W788" s="31">
        <f t="shared" ref="W788" si="805">W787+1</f>
        <v>32</v>
      </c>
      <c r="X788">
        <f t="shared" si="770"/>
        <v>41.738095238095241</v>
      </c>
    </row>
    <row r="789" spans="1:24" x14ac:dyDescent="0.45">
      <c r="A789">
        <v>2023</v>
      </c>
      <c r="B789">
        <v>2</v>
      </c>
      <c r="C789">
        <v>2</v>
      </c>
      <c r="D789">
        <v>44</v>
      </c>
      <c r="E789">
        <v>38</v>
      </c>
      <c r="F789">
        <v>0.21</v>
      </c>
      <c r="G789">
        <v>0</v>
      </c>
      <c r="H789">
        <v>0</v>
      </c>
      <c r="S789">
        <f t="shared" si="774"/>
        <v>33</v>
      </c>
      <c r="T789">
        <f t="shared" si="747"/>
        <v>41</v>
      </c>
      <c r="U789" s="31">
        <f t="shared" si="774"/>
        <v>33</v>
      </c>
      <c r="V789">
        <f t="shared" si="761"/>
        <v>40.75</v>
      </c>
      <c r="W789" s="31">
        <f t="shared" ref="W789" si="806">W788+1</f>
        <v>33</v>
      </c>
      <c r="X789">
        <f t="shared" si="770"/>
        <v>41.095238095238095</v>
      </c>
    </row>
    <row r="790" spans="1:24" x14ac:dyDescent="0.45">
      <c r="A790">
        <v>2023</v>
      </c>
      <c r="B790">
        <v>2</v>
      </c>
      <c r="C790">
        <v>3</v>
      </c>
      <c r="D790">
        <v>40</v>
      </c>
      <c r="E790">
        <v>24</v>
      </c>
      <c r="F790">
        <v>0</v>
      </c>
      <c r="G790">
        <v>0</v>
      </c>
      <c r="H790">
        <v>0</v>
      </c>
      <c r="S790">
        <f t="shared" si="774"/>
        <v>34</v>
      </c>
      <c r="T790">
        <f t="shared" si="747"/>
        <v>32</v>
      </c>
      <c r="U790" s="31">
        <f t="shared" si="774"/>
        <v>34</v>
      </c>
      <c r="V790">
        <f t="shared" si="761"/>
        <v>40.142857142857146</v>
      </c>
      <c r="W790" s="31">
        <f t="shared" ref="W790" si="807">W789+1</f>
        <v>34</v>
      </c>
      <c r="X790">
        <f t="shared" si="770"/>
        <v>40.666666666666664</v>
      </c>
    </row>
    <row r="791" spans="1:24" x14ac:dyDescent="0.45">
      <c r="A791">
        <v>2023</v>
      </c>
      <c r="B791">
        <v>2</v>
      </c>
      <c r="C791">
        <v>4</v>
      </c>
      <c r="D791">
        <v>48</v>
      </c>
      <c r="E791">
        <v>18</v>
      </c>
      <c r="F791">
        <v>0</v>
      </c>
      <c r="G791">
        <v>0</v>
      </c>
      <c r="H791">
        <v>0</v>
      </c>
      <c r="S791">
        <f t="shared" si="774"/>
        <v>35</v>
      </c>
      <c r="T791">
        <f t="shared" si="747"/>
        <v>33</v>
      </c>
      <c r="U791" s="31">
        <f t="shared" si="774"/>
        <v>35</v>
      </c>
      <c r="V791">
        <f t="shared" si="761"/>
        <v>39.892857142857146</v>
      </c>
      <c r="W791" s="31">
        <f t="shared" ref="W791" si="808">W790+1</f>
        <v>35</v>
      </c>
      <c r="X791">
        <f t="shared" si="770"/>
        <v>40.857142857142854</v>
      </c>
    </row>
    <row r="792" spans="1:24" x14ac:dyDescent="0.45">
      <c r="A792">
        <v>2023</v>
      </c>
      <c r="B792">
        <v>2</v>
      </c>
      <c r="C792">
        <v>5</v>
      </c>
      <c r="D792">
        <v>52</v>
      </c>
      <c r="E792">
        <v>26</v>
      </c>
      <c r="F792">
        <v>0</v>
      </c>
      <c r="G792">
        <v>0</v>
      </c>
      <c r="H792">
        <v>0</v>
      </c>
      <c r="S792">
        <f t="shared" si="774"/>
        <v>36</v>
      </c>
      <c r="T792">
        <f t="shared" si="747"/>
        <v>39</v>
      </c>
      <c r="U792" s="31">
        <f t="shared" si="774"/>
        <v>36</v>
      </c>
      <c r="V792">
        <f t="shared" si="761"/>
        <v>39.428571428571431</v>
      </c>
      <c r="W792" s="31">
        <f t="shared" ref="W792" si="809">W791+1</f>
        <v>36</v>
      </c>
      <c r="X792">
        <f t="shared" si="770"/>
        <v>41.238095238095241</v>
      </c>
    </row>
    <row r="793" spans="1:24" x14ac:dyDescent="0.45">
      <c r="A793">
        <v>2023</v>
      </c>
      <c r="B793">
        <v>2</v>
      </c>
      <c r="C793">
        <v>6</v>
      </c>
      <c r="D793">
        <v>57</v>
      </c>
      <c r="E793">
        <v>29</v>
      </c>
      <c r="F793">
        <v>0</v>
      </c>
      <c r="G793">
        <v>0</v>
      </c>
      <c r="H793">
        <v>0</v>
      </c>
      <c r="S793">
        <f t="shared" si="774"/>
        <v>37</v>
      </c>
      <c r="T793">
        <f t="shared" si="747"/>
        <v>43</v>
      </c>
      <c r="U793" s="31">
        <f t="shared" si="774"/>
        <v>37</v>
      </c>
      <c r="V793">
        <f t="shared" si="761"/>
        <v>39.964285714285715</v>
      </c>
      <c r="W793" s="31">
        <f t="shared" ref="W793" si="810">W792+1</f>
        <v>37</v>
      </c>
      <c r="X793">
        <f t="shared" si="770"/>
        <v>41.547619047619051</v>
      </c>
    </row>
    <row r="794" spans="1:24" x14ac:dyDescent="0.45">
      <c r="A794">
        <v>2023</v>
      </c>
      <c r="B794">
        <v>2</v>
      </c>
      <c r="C794">
        <v>7</v>
      </c>
      <c r="D794">
        <v>66</v>
      </c>
      <c r="E794">
        <v>28</v>
      </c>
      <c r="F794">
        <v>0</v>
      </c>
      <c r="G794">
        <v>0</v>
      </c>
      <c r="H794">
        <v>0</v>
      </c>
      <c r="S794">
        <f t="shared" si="774"/>
        <v>38</v>
      </c>
      <c r="T794">
        <f t="shared" si="747"/>
        <v>47</v>
      </c>
      <c r="U794" s="31">
        <f t="shared" si="774"/>
        <v>38</v>
      </c>
      <c r="V794">
        <f t="shared" si="761"/>
        <v>40.714285714285715</v>
      </c>
      <c r="W794" s="31">
        <f t="shared" ref="W794" si="811">W793+1</f>
        <v>38</v>
      </c>
      <c r="X794">
        <f t="shared" si="770"/>
        <v>41.69047619047619</v>
      </c>
    </row>
    <row r="795" spans="1:24" x14ac:dyDescent="0.45">
      <c r="A795">
        <v>2023</v>
      </c>
      <c r="B795">
        <v>2</v>
      </c>
      <c r="C795">
        <v>8</v>
      </c>
      <c r="D795">
        <v>60</v>
      </c>
      <c r="E795">
        <v>36</v>
      </c>
      <c r="F795" t="s">
        <v>116</v>
      </c>
      <c r="G795" t="s">
        <v>117</v>
      </c>
      <c r="H795">
        <v>0</v>
      </c>
      <c r="S795">
        <f t="shared" si="774"/>
        <v>39</v>
      </c>
      <c r="T795">
        <f t="shared" ref="T795:T858" si="812">AVERAGE(D795:E795)</f>
        <v>48</v>
      </c>
      <c r="U795" s="31">
        <f t="shared" si="774"/>
        <v>39</v>
      </c>
      <c r="V795">
        <f t="shared" si="761"/>
        <v>40.5</v>
      </c>
      <c r="W795" s="31">
        <f t="shared" ref="W795" si="813">W794+1</f>
        <v>39</v>
      </c>
      <c r="X795">
        <f t="shared" si="770"/>
        <v>41.38095238095238</v>
      </c>
    </row>
    <row r="796" spans="1:24" x14ac:dyDescent="0.45">
      <c r="A796">
        <v>2023</v>
      </c>
      <c r="B796">
        <v>2</v>
      </c>
      <c r="C796">
        <v>9</v>
      </c>
      <c r="D796">
        <v>72</v>
      </c>
      <c r="E796">
        <v>41</v>
      </c>
      <c r="F796">
        <v>0</v>
      </c>
      <c r="G796">
        <v>0</v>
      </c>
      <c r="H796">
        <v>0</v>
      </c>
      <c r="S796">
        <f t="shared" si="774"/>
        <v>40</v>
      </c>
      <c r="T796">
        <f t="shared" si="812"/>
        <v>56.5</v>
      </c>
      <c r="U796" s="31">
        <f t="shared" si="774"/>
        <v>40</v>
      </c>
      <c r="V796">
        <f t="shared" si="761"/>
        <v>41.785714285714285</v>
      </c>
      <c r="W796" s="31">
        <f t="shared" ref="W796" si="814">W795+1</f>
        <v>40</v>
      </c>
      <c r="X796">
        <f t="shared" si="770"/>
        <v>41.38095238095238</v>
      </c>
    </row>
    <row r="797" spans="1:24" x14ac:dyDescent="0.45">
      <c r="A797">
        <v>2023</v>
      </c>
      <c r="B797">
        <v>2</v>
      </c>
      <c r="C797">
        <v>10</v>
      </c>
      <c r="D797">
        <v>58</v>
      </c>
      <c r="E797">
        <v>43</v>
      </c>
      <c r="F797">
        <v>0</v>
      </c>
      <c r="G797">
        <v>0</v>
      </c>
      <c r="H797">
        <v>0</v>
      </c>
      <c r="S797">
        <f t="shared" si="774"/>
        <v>41</v>
      </c>
      <c r="T797">
        <f t="shared" si="812"/>
        <v>50.5</v>
      </c>
      <c r="U797" s="31">
        <f t="shared" si="774"/>
        <v>41</v>
      </c>
      <c r="V797">
        <f t="shared" si="761"/>
        <v>43</v>
      </c>
      <c r="W797" s="31">
        <f t="shared" ref="W797" si="815">W796+1</f>
        <v>41</v>
      </c>
      <c r="X797">
        <f t="shared" si="770"/>
        <v>41.857142857142854</v>
      </c>
    </row>
    <row r="798" spans="1:24" x14ac:dyDescent="0.45">
      <c r="A798">
        <v>2023</v>
      </c>
      <c r="B798">
        <v>2</v>
      </c>
      <c r="C798">
        <v>11</v>
      </c>
      <c r="D798">
        <v>53</v>
      </c>
      <c r="E798">
        <v>37</v>
      </c>
      <c r="F798">
        <v>0.01</v>
      </c>
      <c r="G798">
        <v>0</v>
      </c>
      <c r="H798">
        <v>0</v>
      </c>
      <c r="S798">
        <f t="shared" si="774"/>
        <v>42</v>
      </c>
      <c r="T798">
        <f t="shared" si="812"/>
        <v>45</v>
      </c>
      <c r="U798" s="31">
        <f t="shared" si="774"/>
        <v>42</v>
      </c>
      <c r="V798">
        <f t="shared" si="761"/>
        <v>43.464285714285715</v>
      </c>
      <c r="W798" s="31">
        <f t="shared" ref="W798" si="816">W797+1</f>
        <v>42</v>
      </c>
      <c r="X798">
        <f t="shared" si="770"/>
        <v>42.261904761904759</v>
      </c>
    </row>
    <row r="799" spans="1:24" x14ac:dyDescent="0.45">
      <c r="A799">
        <v>2023</v>
      </c>
      <c r="B799">
        <v>2</v>
      </c>
      <c r="C799">
        <v>12</v>
      </c>
      <c r="D799">
        <v>43</v>
      </c>
      <c r="E799">
        <v>37</v>
      </c>
      <c r="F799">
        <v>1.58</v>
      </c>
      <c r="G799">
        <v>0</v>
      </c>
      <c r="H799">
        <v>0</v>
      </c>
      <c r="S799">
        <f t="shared" si="774"/>
        <v>43</v>
      </c>
      <c r="T799">
        <f t="shared" si="812"/>
        <v>40</v>
      </c>
      <c r="U799" s="31">
        <f t="shared" si="774"/>
        <v>43</v>
      </c>
      <c r="V799">
        <f t="shared" si="761"/>
        <v>43.607142857142854</v>
      </c>
      <c r="W799" s="31">
        <f t="shared" ref="W799" si="817">W798+1</f>
        <v>43</v>
      </c>
      <c r="X799">
        <f t="shared" si="770"/>
        <v>42</v>
      </c>
    </row>
    <row r="800" spans="1:24" x14ac:dyDescent="0.45">
      <c r="A800">
        <v>2023</v>
      </c>
      <c r="B800">
        <v>2</v>
      </c>
      <c r="C800">
        <v>13</v>
      </c>
      <c r="D800">
        <v>55</v>
      </c>
      <c r="E800">
        <v>33</v>
      </c>
      <c r="F800">
        <v>0</v>
      </c>
      <c r="G800">
        <v>0</v>
      </c>
      <c r="H800">
        <v>0</v>
      </c>
      <c r="S800">
        <f t="shared" si="774"/>
        <v>44</v>
      </c>
      <c r="T800">
        <f t="shared" si="812"/>
        <v>44</v>
      </c>
      <c r="U800" s="31">
        <f t="shared" si="774"/>
        <v>44</v>
      </c>
      <c r="V800">
        <f t="shared" si="761"/>
        <v>43.357142857142854</v>
      </c>
      <c r="W800" s="31">
        <f t="shared" ref="W800" si="818">W799+1</f>
        <v>44</v>
      </c>
      <c r="X800">
        <f t="shared" si="770"/>
        <v>42.404761904761905</v>
      </c>
    </row>
    <row r="801" spans="1:24" x14ac:dyDescent="0.45">
      <c r="A801">
        <v>2023</v>
      </c>
      <c r="B801">
        <v>2</v>
      </c>
      <c r="C801">
        <v>14</v>
      </c>
      <c r="D801">
        <v>69</v>
      </c>
      <c r="E801">
        <v>28</v>
      </c>
      <c r="F801">
        <v>0</v>
      </c>
      <c r="G801">
        <v>0</v>
      </c>
      <c r="H801">
        <v>0</v>
      </c>
      <c r="S801">
        <f t="shared" si="774"/>
        <v>45</v>
      </c>
      <c r="T801">
        <f t="shared" si="812"/>
        <v>48.5</v>
      </c>
      <c r="U801" s="31">
        <f t="shared" si="774"/>
        <v>45</v>
      </c>
      <c r="V801">
        <f t="shared" si="761"/>
        <v>43.392857142857146</v>
      </c>
      <c r="W801" s="31">
        <f t="shared" ref="W801" si="819">W800+1</f>
        <v>45</v>
      </c>
      <c r="X801">
        <f t="shared" si="770"/>
        <v>42.976190476190474</v>
      </c>
    </row>
    <row r="802" spans="1:24" x14ac:dyDescent="0.45">
      <c r="A802">
        <v>2023</v>
      </c>
      <c r="B802">
        <v>2</v>
      </c>
      <c r="C802">
        <v>15</v>
      </c>
      <c r="D802">
        <v>70</v>
      </c>
      <c r="E802">
        <v>48</v>
      </c>
      <c r="F802">
        <v>0.13</v>
      </c>
      <c r="G802">
        <v>0</v>
      </c>
      <c r="H802">
        <v>0</v>
      </c>
      <c r="S802">
        <f t="shared" si="774"/>
        <v>46</v>
      </c>
      <c r="T802">
        <f t="shared" si="812"/>
        <v>59</v>
      </c>
      <c r="U802" s="31">
        <f t="shared" si="774"/>
        <v>46</v>
      </c>
      <c r="V802">
        <f t="shared" si="761"/>
        <v>44.75</v>
      </c>
      <c r="W802" s="31">
        <f t="shared" ref="W802" si="820">W801+1</f>
        <v>46</v>
      </c>
      <c r="X802">
        <f t="shared" si="770"/>
        <v>43.357142857142854</v>
      </c>
    </row>
    <row r="803" spans="1:24" x14ac:dyDescent="0.45">
      <c r="A803">
        <v>2023</v>
      </c>
      <c r="B803">
        <v>2</v>
      </c>
      <c r="C803">
        <v>16</v>
      </c>
      <c r="D803">
        <v>72</v>
      </c>
      <c r="E803">
        <v>52</v>
      </c>
      <c r="F803">
        <v>0.38</v>
      </c>
      <c r="G803">
        <v>0</v>
      </c>
      <c r="H803">
        <v>0</v>
      </c>
      <c r="S803">
        <f t="shared" si="774"/>
        <v>47</v>
      </c>
      <c r="T803">
        <f t="shared" si="812"/>
        <v>62</v>
      </c>
      <c r="U803" s="31">
        <f t="shared" si="774"/>
        <v>47</v>
      </c>
      <c r="V803">
        <f t="shared" si="761"/>
        <v>46.25</v>
      </c>
      <c r="W803" s="31">
        <f t="shared" ref="W803" si="821">W802+1</f>
        <v>47</v>
      </c>
      <c r="X803">
        <f t="shared" si="770"/>
        <v>44.476190476190474</v>
      </c>
    </row>
    <row r="804" spans="1:24" x14ac:dyDescent="0.45">
      <c r="A804">
        <v>2023</v>
      </c>
      <c r="B804">
        <v>2</v>
      </c>
      <c r="C804">
        <v>17</v>
      </c>
      <c r="D804">
        <v>59</v>
      </c>
      <c r="E804">
        <v>31</v>
      </c>
      <c r="F804">
        <v>0.95</v>
      </c>
      <c r="G804" t="s">
        <v>119</v>
      </c>
      <c r="H804">
        <v>0</v>
      </c>
      <c r="S804">
        <f t="shared" si="774"/>
        <v>48</v>
      </c>
      <c r="T804">
        <f t="shared" si="812"/>
        <v>45</v>
      </c>
      <c r="U804" s="31">
        <f t="shared" si="774"/>
        <v>48</v>
      </c>
      <c r="V804">
        <f t="shared" si="761"/>
        <v>47.178571428571431</v>
      </c>
      <c r="W804" s="31">
        <f t="shared" ref="W804" si="822">W803+1</f>
        <v>48</v>
      </c>
      <c r="X804">
        <f t="shared" si="770"/>
        <v>45.023809523809526</v>
      </c>
    </row>
    <row r="805" spans="1:24" x14ac:dyDescent="0.45">
      <c r="A805">
        <v>2023</v>
      </c>
      <c r="B805">
        <v>2</v>
      </c>
      <c r="C805">
        <v>18</v>
      </c>
      <c r="D805">
        <v>51</v>
      </c>
      <c r="E805">
        <v>24</v>
      </c>
      <c r="F805">
        <v>0</v>
      </c>
      <c r="G805">
        <v>0</v>
      </c>
      <c r="H805">
        <v>0</v>
      </c>
      <c r="S805">
        <f t="shared" si="774"/>
        <v>49</v>
      </c>
      <c r="T805">
        <f t="shared" si="812"/>
        <v>37.5</v>
      </c>
      <c r="U805" s="31">
        <f t="shared" si="774"/>
        <v>49</v>
      </c>
      <c r="V805">
        <f t="shared" si="761"/>
        <v>47.5</v>
      </c>
      <c r="W805" s="31">
        <f t="shared" ref="W805" si="823">W804+1</f>
        <v>49</v>
      </c>
      <c r="X805">
        <f t="shared" si="770"/>
        <v>44.976190476190474</v>
      </c>
    </row>
    <row r="806" spans="1:24" x14ac:dyDescent="0.45">
      <c r="A806">
        <v>2023</v>
      </c>
      <c r="B806">
        <v>2</v>
      </c>
      <c r="C806">
        <v>19</v>
      </c>
      <c r="D806">
        <v>61</v>
      </c>
      <c r="E806">
        <v>32</v>
      </c>
      <c r="F806">
        <v>0</v>
      </c>
      <c r="G806">
        <v>0</v>
      </c>
      <c r="H806">
        <v>0</v>
      </c>
      <c r="S806">
        <f t="shared" si="774"/>
        <v>50</v>
      </c>
      <c r="T806">
        <f t="shared" si="812"/>
        <v>46.5</v>
      </c>
      <c r="U806" s="31">
        <f t="shared" si="774"/>
        <v>50</v>
      </c>
      <c r="V806">
        <f t="shared" si="761"/>
        <v>48.035714285714285</v>
      </c>
      <c r="W806" s="31">
        <f t="shared" ref="W806" si="824">W805+1</f>
        <v>50</v>
      </c>
      <c r="X806">
        <f t="shared" si="770"/>
        <v>45.38095238095238</v>
      </c>
    </row>
    <row r="807" spans="1:24" x14ac:dyDescent="0.45">
      <c r="A807">
        <v>2023</v>
      </c>
      <c r="B807">
        <v>2</v>
      </c>
      <c r="C807">
        <v>20</v>
      </c>
      <c r="D807">
        <v>51</v>
      </c>
      <c r="E807">
        <v>38</v>
      </c>
      <c r="F807">
        <v>0.28999999999999998</v>
      </c>
      <c r="G807">
        <v>0</v>
      </c>
      <c r="H807">
        <v>0</v>
      </c>
      <c r="S807">
        <f t="shared" si="774"/>
        <v>51</v>
      </c>
      <c r="T807">
        <f t="shared" si="812"/>
        <v>44.5</v>
      </c>
      <c r="U807" s="31">
        <f t="shared" si="774"/>
        <v>51</v>
      </c>
      <c r="V807">
        <f t="shared" si="761"/>
        <v>48.142857142857146</v>
      </c>
      <c r="W807" s="31">
        <f t="shared" ref="W807" si="825">W806+1</f>
        <v>51</v>
      </c>
      <c r="X807">
        <f t="shared" si="770"/>
        <v>45.238095238095241</v>
      </c>
    </row>
    <row r="808" spans="1:24" x14ac:dyDescent="0.45">
      <c r="A808">
        <v>2023</v>
      </c>
      <c r="B808">
        <v>2</v>
      </c>
      <c r="C808">
        <v>21</v>
      </c>
      <c r="D808">
        <v>67</v>
      </c>
      <c r="E808">
        <v>40</v>
      </c>
      <c r="F808" t="s">
        <v>116</v>
      </c>
      <c r="G808" t="s">
        <v>117</v>
      </c>
      <c r="H808">
        <v>0</v>
      </c>
      <c r="S808">
        <f t="shared" si="774"/>
        <v>52</v>
      </c>
      <c r="T808">
        <f t="shared" si="812"/>
        <v>53.5</v>
      </c>
      <c r="U808" s="31">
        <f t="shared" si="774"/>
        <v>52</v>
      </c>
      <c r="V808">
        <f t="shared" ref="V808:V871" si="826">AVERAGE(T795:T808)</f>
        <v>48.607142857142854</v>
      </c>
      <c r="W808" s="31">
        <f t="shared" ref="W808" si="827">W807+1</f>
        <v>52</v>
      </c>
      <c r="X808">
        <f t="shared" si="770"/>
        <v>45.5</v>
      </c>
    </row>
    <row r="809" spans="1:24" x14ac:dyDescent="0.45">
      <c r="A809">
        <v>2023</v>
      </c>
      <c r="B809">
        <v>2</v>
      </c>
      <c r="C809">
        <v>22</v>
      </c>
      <c r="D809">
        <v>79</v>
      </c>
      <c r="E809">
        <v>40</v>
      </c>
      <c r="F809">
        <v>0</v>
      </c>
      <c r="G809">
        <v>0</v>
      </c>
      <c r="H809">
        <v>0</v>
      </c>
      <c r="S809">
        <f t="shared" si="774"/>
        <v>53</v>
      </c>
      <c r="T809">
        <f t="shared" si="812"/>
        <v>59.5</v>
      </c>
      <c r="U809" s="31">
        <f t="shared" si="774"/>
        <v>53</v>
      </c>
      <c r="V809">
        <f t="shared" si="826"/>
        <v>49.428571428571431</v>
      </c>
      <c r="W809" s="31">
        <f t="shared" ref="W809" si="828">W808+1</f>
        <v>53</v>
      </c>
      <c r="X809">
        <f t="shared" si="770"/>
        <v>46.428571428571431</v>
      </c>
    </row>
    <row r="810" spans="1:24" x14ac:dyDescent="0.45">
      <c r="A810">
        <v>2023</v>
      </c>
      <c r="B810">
        <v>2</v>
      </c>
      <c r="C810">
        <v>23</v>
      </c>
      <c r="D810">
        <v>72</v>
      </c>
      <c r="E810">
        <v>52</v>
      </c>
      <c r="F810">
        <v>0.03</v>
      </c>
      <c r="G810">
        <v>0</v>
      </c>
      <c r="H810">
        <v>0</v>
      </c>
      <c r="S810">
        <f t="shared" si="774"/>
        <v>54</v>
      </c>
      <c r="T810">
        <f t="shared" si="812"/>
        <v>62</v>
      </c>
      <c r="U810" s="31">
        <f t="shared" si="774"/>
        <v>54</v>
      </c>
      <c r="V810">
        <f t="shared" si="826"/>
        <v>49.821428571428569</v>
      </c>
      <c r="W810" s="31">
        <f t="shared" ref="W810" si="829">W809+1</f>
        <v>54</v>
      </c>
      <c r="X810">
        <f t="shared" si="770"/>
        <v>47.428571428571431</v>
      </c>
    </row>
    <row r="811" spans="1:24" x14ac:dyDescent="0.45">
      <c r="A811">
        <v>2023</v>
      </c>
      <c r="B811">
        <v>2</v>
      </c>
      <c r="C811">
        <v>24</v>
      </c>
      <c r="D811">
        <v>63</v>
      </c>
      <c r="E811">
        <v>50</v>
      </c>
      <c r="F811">
        <v>0.01</v>
      </c>
      <c r="G811">
        <v>0</v>
      </c>
      <c r="H811">
        <v>0</v>
      </c>
      <c r="S811">
        <f t="shared" si="774"/>
        <v>55</v>
      </c>
      <c r="T811">
        <f t="shared" si="812"/>
        <v>56.5</v>
      </c>
      <c r="U811" s="31">
        <f t="shared" si="774"/>
        <v>55</v>
      </c>
      <c r="V811">
        <f t="shared" si="826"/>
        <v>50.25</v>
      </c>
      <c r="W811" s="31">
        <f t="shared" ref="W811" si="830">W810+1</f>
        <v>55</v>
      </c>
      <c r="X811">
        <f t="shared" si="770"/>
        <v>48.595238095238095</v>
      </c>
    </row>
    <row r="812" spans="1:24" x14ac:dyDescent="0.45">
      <c r="A812">
        <v>2023</v>
      </c>
      <c r="B812">
        <v>2</v>
      </c>
      <c r="C812">
        <v>25</v>
      </c>
      <c r="D812">
        <v>52</v>
      </c>
      <c r="E812">
        <v>47</v>
      </c>
      <c r="F812">
        <v>0.48</v>
      </c>
      <c r="G812">
        <v>0</v>
      </c>
      <c r="H812">
        <v>0</v>
      </c>
      <c r="S812">
        <f t="shared" si="774"/>
        <v>56</v>
      </c>
      <c r="T812">
        <f t="shared" si="812"/>
        <v>49.5</v>
      </c>
      <c r="U812" s="31">
        <f t="shared" si="774"/>
        <v>56</v>
      </c>
      <c r="V812">
        <f t="shared" si="826"/>
        <v>50.571428571428569</v>
      </c>
      <c r="W812" s="31">
        <f t="shared" ref="W812" si="831">W811+1</f>
        <v>56</v>
      </c>
      <c r="X812">
        <f t="shared" si="770"/>
        <v>49.38095238095238</v>
      </c>
    </row>
    <row r="813" spans="1:24" x14ac:dyDescent="0.45">
      <c r="A813">
        <v>2023</v>
      </c>
      <c r="B813">
        <v>2</v>
      </c>
      <c r="C813">
        <v>26</v>
      </c>
      <c r="D813">
        <v>52</v>
      </c>
      <c r="E813">
        <v>48</v>
      </c>
      <c r="F813">
        <v>0.04</v>
      </c>
      <c r="G813">
        <v>0</v>
      </c>
      <c r="H813">
        <v>0</v>
      </c>
      <c r="S813">
        <f t="shared" si="774"/>
        <v>57</v>
      </c>
      <c r="T813">
        <f t="shared" si="812"/>
        <v>50</v>
      </c>
      <c r="U813" s="31">
        <f t="shared" si="774"/>
        <v>57</v>
      </c>
      <c r="V813">
        <f t="shared" si="826"/>
        <v>51.285714285714285</v>
      </c>
      <c r="W813" s="31">
        <f t="shared" ref="W813" si="832">W812+1</f>
        <v>57</v>
      </c>
      <c r="X813">
        <f t="shared" si="770"/>
        <v>49.904761904761905</v>
      </c>
    </row>
    <row r="814" spans="1:24" x14ac:dyDescent="0.45">
      <c r="A814">
        <v>2023</v>
      </c>
      <c r="B814">
        <v>2</v>
      </c>
      <c r="C814">
        <v>27</v>
      </c>
      <c r="D814">
        <v>72</v>
      </c>
      <c r="E814">
        <v>50</v>
      </c>
      <c r="F814">
        <v>0.27</v>
      </c>
      <c r="G814">
        <v>0</v>
      </c>
      <c r="H814">
        <v>0</v>
      </c>
      <c r="S814">
        <f t="shared" si="774"/>
        <v>58</v>
      </c>
      <c r="T814">
        <f t="shared" si="812"/>
        <v>61</v>
      </c>
      <c r="U814" s="31">
        <f t="shared" si="774"/>
        <v>58</v>
      </c>
      <c r="V814">
        <f t="shared" si="826"/>
        <v>52.5</v>
      </c>
      <c r="W814" s="31">
        <f t="shared" ref="W814" si="833">W813+1</f>
        <v>58</v>
      </c>
      <c r="X814">
        <f t="shared" si="770"/>
        <v>50.761904761904759</v>
      </c>
    </row>
    <row r="815" spans="1:24" x14ac:dyDescent="0.45">
      <c r="A815">
        <v>2023</v>
      </c>
      <c r="B815">
        <v>2</v>
      </c>
      <c r="C815">
        <v>28</v>
      </c>
      <c r="D815">
        <v>72</v>
      </c>
      <c r="E815">
        <v>45</v>
      </c>
      <c r="F815">
        <v>0</v>
      </c>
      <c r="G815">
        <v>0</v>
      </c>
      <c r="H815">
        <v>0</v>
      </c>
      <c r="S815">
        <f t="shared" si="774"/>
        <v>59</v>
      </c>
      <c r="T815">
        <f t="shared" si="812"/>
        <v>58.5</v>
      </c>
      <c r="U815" s="31">
        <f t="shared" si="774"/>
        <v>59</v>
      </c>
      <c r="V815">
        <f t="shared" si="826"/>
        <v>53.214285714285715</v>
      </c>
      <c r="W815" s="31">
        <f t="shared" ref="W815" si="834">W814+1</f>
        <v>59</v>
      </c>
      <c r="X815">
        <f t="shared" ref="X815:X878" si="835">AVERAGE(T795:T815)</f>
        <v>51.30952380952381</v>
      </c>
    </row>
    <row r="816" spans="1:24" x14ac:dyDescent="0.45">
      <c r="A816">
        <v>2023</v>
      </c>
      <c r="B816">
        <v>3</v>
      </c>
      <c r="C816">
        <v>1</v>
      </c>
      <c r="D816">
        <v>77</v>
      </c>
      <c r="E816">
        <v>38</v>
      </c>
      <c r="F816">
        <v>7.0000000000000007E-2</v>
      </c>
      <c r="G816">
        <v>0</v>
      </c>
      <c r="H816">
        <v>0</v>
      </c>
      <c r="S816">
        <f t="shared" si="774"/>
        <v>60</v>
      </c>
      <c r="T816">
        <f t="shared" si="812"/>
        <v>57.5</v>
      </c>
      <c r="U816" s="31">
        <f t="shared" si="774"/>
        <v>60</v>
      </c>
      <c r="V816">
        <f t="shared" si="826"/>
        <v>53.107142857142854</v>
      </c>
      <c r="W816" s="31">
        <f t="shared" ref="W816" si="836">W815+1</f>
        <v>60</v>
      </c>
      <c r="X816">
        <f t="shared" si="835"/>
        <v>51.761904761904759</v>
      </c>
    </row>
    <row r="817" spans="1:24" x14ac:dyDescent="0.45">
      <c r="A817">
        <v>2023</v>
      </c>
      <c r="B817">
        <v>3</v>
      </c>
      <c r="C817">
        <v>2</v>
      </c>
      <c r="D817">
        <v>64</v>
      </c>
      <c r="E817">
        <v>53</v>
      </c>
      <c r="F817">
        <v>1.48</v>
      </c>
      <c r="G817">
        <v>0</v>
      </c>
      <c r="H817">
        <v>0</v>
      </c>
      <c r="S817">
        <f t="shared" si="774"/>
        <v>61</v>
      </c>
      <c r="T817">
        <f t="shared" si="812"/>
        <v>58.5</v>
      </c>
      <c r="U817" s="31">
        <f t="shared" si="774"/>
        <v>61</v>
      </c>
      <c r="V817">
        <f t="shared" si="826"/>
        <v>52.857142857142854</v>
      </c>
      <c r="W817" s="31">
        <f t="shared" ref="W817" si="837">W816+1</f>
        <v>61</v>
      </c>
      <c r="X817">
        <f t="shared" si="835"/>
        <v>51.857142857142854</v>
      </c>
    </row>
    <row r="818" spans="1:24" x14ac:dyDescent="0.45">
      <c r="A818">
        <v>2023</v>
      </c>
      <c r="B818">
        <v>3</v>
      </c>
      <c r="C818">
        <v>3</v>
      </c>
      <c r="D818">
        <v>72</v>
      </c>
      <c r="E818">
        <v>53</v>
      </c>
      <c r="F818">
        <v>0.43</v>
      </c>
      <c r="G818">
        <v>0</v>
      </c>
      <c r="H818">
        <v>0</v>
      </c>
      <c r="S818">
        <f t="shared" si="774"/>
        <v>62</v>
      </c>
      <c r="T818">
        <f t="shared" si="812"/>
        <v>62.5</v>
      </c>
      <c r="U818" s="31">
        <f t="shared" si="774"/>
        <v>62</v>
      </c>
      <c r="V818">
        <f t="shared" si="826"/>
        <v>54.107142857142854</v>
      </c>
      <c r="W818" s="31">
        <f t="shared" ref="W818" si="838">W817+1</f>
        <v>62</v>
      </c>
      <c r="X818">
        <f t="shared" si="835"/>
        <v>52.428571428571431</v>
      </c>
    </row>
    <row r="819" spans="1:24" x14ac:dyDescent="0.45">
      <c r="A819">
        <v>2023</v>
      </c>
      <c r="B819">
        <v>3</v>
      </c>
      <c r="C819">
        <v>4</v>
      </c>
      <c r="D819">
        <v>60</v>
      </c>
      <c r="E819">
        <v>38</v>
      </c>
      <c r="F819">
        <v>0</v>
      </c>
      <c r="G819">
        <v>0</v>
      </c>
      <c r="H819">
        <v>0</v>
      </c>
      <c r="S819">
        <f t="shared" si="774"/>
        <v>63</v>
      </c>
      <c r="T819">
        <f t="shared" si="812"/>
        <v>49</v>
      </c>
      <c r="U819" s="31">
        <f t="shared" si="774"/>
        <v>63</v>
      </c>
      <c r="V819">
        <f t="shared" si="826"/>
        <v>54.928571428571431</v>
      </c>
      <c r="W819" s="31">
        <f t="shared" ref="W819" si="839">W818+1</f>
        <v>63</v>
      </c>
      <c r="X819">
        <f t="shared" si="835"/>
        <v>52.61904761904762</v>
      </c>
    </row>
    <row r="820" spans="1:24" x14ac:dyDescent="0.45">
      <c r="A820">
        <v>2023</v>
      </c>
      <c r="B820">
        <v>3</v>
      </c>
      <c r="C820">
        <v>5</v>
      </c>
      <c r="D820">
        <v>66</v>
      </c>
      <c r="E820">
        <v>31</v>
      </c>
      <c r="F820">
        <v>0</v>
      </c>
      <c r="G820">
        <v>0</v>
      </c>
      <c r="H820">
        <v>0</v>
      </c>
      <c r="S820">
        <f t="shared" si="774"/>
        <v>64</v>
      </c>
      <c r="T820">
        <f t="shared" si="812"/>
        <v>48.5</v>
      </c>
      <c r="U820" s="31">
        <f t="shared" si="774"/>
        <v>64</v>
      </c>
      <c r="V820">
        <f t="shared" si="826"/>
        <v>55.071428571428569</v>
      </c>
      <c r="W820" s="31">
        <f t="shared" ref="W820" si="840">W819+1</f>
        <v>64</v>
      </c>
      <c r="X820">
        <f t="shared" si="835"/>
        <v>53.023809523809526</v>
      </c>
    </row>
    <row r="821" spans="1:24" x14ac:dyDescent="0.45">
      <c r="A821">
        <v>2023</v>
      </c>
      <c r="B821">
        <v>3</v>
      </c>
      <c r="C821">
        <v>6</v>
      </c>
      <c r="D821">
        <v>72</v>
      </c>
      <c r="E821">
        <v>34</v>
      </c>
      <c r="F821">
        <v>0</v>
      </c>
      <c r="G821">
        <v>0</v>
      </c>
      <c r="H821">
        <v>0</v>
      </c>
      <c r="S821">
        <f t="shared" si="774"/>
        <v>65</v>
      </c>
      <c r="T821">
        <f t="shared" si="812"/>
        <v>53</v>
      </c>
      <c r="U821" s="31">
        <f t="shared" si="774"/>
        <v>65</v>
      </c>
      <c r="V821">
        <f t="shared" si="826"/>
        <v>55.678571428571431</v>
      </c>
      <c r="W821" s="31">
        <f t="shared" ref="W821" si="841">W820+1</f>
        <v>65</v>
      </c>
      <c r="X821">
        <f t="shared" si="835"/>
        <v>53.452380952380949</v>
      </c>
    </row>
    <row r="822" spans="1:24" x14ac:dyDescent="0.45">
      <c r="A822">
        <v>2023</v>
      </c>
      <c r="B822">
        <v>3</v>
      </c>
      <c r="C822">
        <v>7</v>
      </c>
      <c r="D822">
        <v>67</v>
      </c>
      <c r="E822">
        <v>36</v>
      </c>
      <c r="F822">
        <v>0</v>
      </c>
      <c r="G822">
        <v>0</v>
      </c>
      <c r="H822">
        <v>0</v>
      </c>
      <c r="S822">
        <f t="shared" ref="S822:U885" si="842">S821+1</f>
        <v>66</v>
      </c>
      <c r="T822">
        <f t="shared" si="812"/>
        <v>51.5</v>
      </c>
      <c r="U822" s="31">
        <f t="shared" si="842"/>
        <v>66</v>
      </c>
      <c r="V822">
        <f t="shared" si="826"/>
        <v>55.535714285714285</v>
      </c>
      <c r="W822" s="31">
        <f t="shared" ref="W822" si="843">W821+1</f>
        <v>66</v>
      </c>
      <c r="X822">
        <f t="shared" si="835"/>
        <v>53.595238095238095</v>
      </c>
    </row>
    <row r="823" spans="1:24" x14ac:dyDescent="0.45">
      <c r="A823">
        <v>2023</v>
      </c>
      <c r="B823">
        <v>3</v>
      </c>
      <c r="C823">
        <v>8</v>
      </c>
      <c r="D823">
        <v>52</v>
      </c>
      <c r="E823">
        <v>30</v>
      </c>
      <c r="F823">
        <v>0</v>
      </c>
      <c r="G823">
        <v>0</v>
      </c>
      <c r="H823">
        <v>0</v>
      </c>
      <c r="S823">
        <f t="shared" si="842"/>
        <v>67</v>
      </c>
      <c r="T823">
        <f t="shared" si="812"/>
        <v>41</v>
      </c>
      <c r="U823" s="31">
        <f t="shared" si="842"/>
        <v>67</v>
      </c>
      <c r="V823">
        <f t="shared" si="826"/>
        <v>54.214285714285715</v>
      </c>
      <c r="W823" s="31">
        <f t="shared" ref="W823" si="844">W822+1</f>
        <v>67</v>
      </c>
      <c r="X823">
        <f t="shared" si="835"/>
        <v>52.738095238095241</v>
      </c>
    </row>
    <row r="824" spans="1:24" x14ac:dyDescent="0.45">
      <c r="A824">
        <v>2023</v>
      </c>
      <c r="B824">
        <v>3</v>
      </c>
      <c r="C824">
        <v>9</v>
      </c>
      <c r="D824">
        <v>65</v>
      </c>
      <c r="E824">
        <v>34</v>
      </c>
      <c r="F824" t="s">
        <v>116</v>
      </c>
      <c r="G824" t="s">
        <v>117</v>
      </c>
      <c r="H824">
        <v>0</v>
      </c>
      <c r="S824">
        <f t="shared" si="842"/>
        <v>68</v>
      </c>
      <c r="T824">
        <f t="shared" si="812"/>
        <v>49.5</v>
      </c>
      <c r="U824" s="31">
        <f t="shared" si="842"/>
        <v>68</v>
      </c>
      <c r="V824">
        <f t="shared" si="826"/>
        <v>53.321428571428569</v>
      </c>
      <c r="W824" s="31">
        <f t="shared" ref="W824" si="845">W823+1</f>
        <v>68</v>
      </c>
      <c r="X824">
        <f t="shared" si="835"/>
        <v>52.142857142857146</v>
      </c>
    </row>
    <row r="825" spans="1:24" x14ac:dyDescent="0.45">
      <c r="A825">
        <v>2023</v>
      </c>
      <c r="B825">
        <v>3</v>
      </c>
      <c r="C825">
        <v>10</v>
      </c>
      <c r="D825">
        <v>60</v>
      </c>
      <c r="E825">
        <v>39</v>
      </c>
      <c r="F825">
        <v>0.17</v>
      </c>
      <c r="G825">
        <v>0</v>
      </c>
      <c r="H825">
        <v>0</v>
      </c>
      <c r="S825">
        <f t="shared" si="842"/>
        <v>69</v>
      </c>
      <c r="T825">
        <f t="shared" si="812"/>
        <v>49.5</v>
      </c>
      <c r="U825" s="31">
        <f t="shared" si="842"/>
        <v>69</v>
      </c>
      <c r="V825">
        <f t="shared" si="826"/>
        <v>52.821428571428569</v>
      </c>
      <c r="W825" s="31">
        <f t="shared" ref="W825" si="846">W824+1</f>
        <v>69</v>
      </c>
      <c r="X825">
        <f t="shared" si="835"/>
        <v>52.357142857142854</v>
      </c>
    </row>
    <row r="826" spans="1:24" x14ac:dyDescent="0.45">
      <c r="A826">
        <v>2023</v>
      </c>
      <c r="B826">
        <v>3</v>
      </c>
      <c r="C826">
        <v>11</v>
      </c>
      <c r="D826">
        <v>53</v>
      </c>
      <c r="E826">
        <v>37</v>
      </c>
      <c r="F826">
        <v>0</v>
      </c>
      <c r="G826">
        <v>0</v>
      </c>
      <c r="H826">
        <v>0</v>
      </c>
      <c r="S826">
        <f t="shared" si="842"/>
        <v>70</v>
      </c>
      <c r="T826">
        <f t="shared" si="812"/>
        <v>45</v>
      </c>
      <c r="U826" s="31">
        <f t="shared" si="842"/>
        <v>70</v>
      </c>
      <c r="V826">
        <f t="shared" si="826"/>
        <v>52.5</v>
      </c>
      <c r="W826" s="31">
        <f t="shared" ref="W826" si="847">W825+1</f>
        <v>70</v>
      </c>
      <c r="X826">
        <f t="shared" si="835"/>
        <v>52.714285714285715</v>
      </c>
    </row>
    <row r="827" spans="1:24" x14ac:dyDescent="0.45">
      <c r="A827">
        <v>2023</v>
      </c>
      <c r="B827">
        <v>3</v>
      </c>
      <c r="C827">
        <v>12</v>
      </c>
      <c r="D827">
        <v>50</v>
      </c>
      <c r="E827">
        <v>39</v>
      </c>
      <c r="F827">
        <v>0.5</v>
      </c>
      <c r="G827">
        <v>0</v>
      </c>
      <c r="H827">
        <v>0</v>
      </c>
      <c r="S827">
        <f t="shared" si="842"/>
        <v>71</v>
      </c>
      <c r="T827">
        <f t="shared" si="812"/>
        <v>44.5</v>
      </c>
      <c r="U827" s="31">
        <f t="shared" si="842"/>
        <v>71</v>
      </c>
      <c r="V827">
        <f t="shared" si="826"/>
        <v>52.107142857142854</v>
      </c>
      <c r="W827" s="31">
        <f t="shared" ref="W827" si="848">W826+1</f>
        <v>71</v>
      </c>
      <c r="X827">
        <f t="shared" si="835"/>
        <v>52.61904761904762</v>
      </c>
    </row>
    <row r="828" spans="1:24" x14ac:dyDescent="0.45">
      <c r="A828">
        <v>2023</v>
      </c>
      <c r="B828">
        <v>3</v>
      </c>
      <c r="C828">
        <v>13</v>
      </c>
      <c r="D828">
        <v>46</v>
      </c>
      <c r="E828">
        <v>32</v>
      </c>
      <c r="F828">
        <v>0.01</v>
      </c>
      <c r="G828">
        <v>0</v>
      </c>
      <c r="H828">
        <v>0</v>
      </c>
      <c r="S828">
        <f t="shared" si="842"/>
        <v>72</v>
      </c>
      <c r="T828">
        <f t="shared" si="812"/>
        <v>39</v>
      </c>
      <c r="U828" s="31">
        <f t="shared" si="842"/>
        <v>72</v>
      </c>
      <c r="V828">
        <f t="shared" si="826"/>
        <v>50.535714285714285</v>
      </c>
      <c r="W828" s="31">
        <f t="shared" ref="W828" si="849">W827+1</f>
        <v>72</v>
      </c>
      <c r="X828">
        <f t="shared" si="835"/>
        <v>52.357142857142854</v>
      </c>
    </row>
    <row r="829" spans="1:24" x14ac:dyDescent="0.45">
      <c r="A829">
        <v>2023</v>
      </c>
      <c r="B829">
        <v>3</v>
      </c>
      <c r="C829">
        <v>14</v>
      </c>
      <c r="D829">
        <v>39</v>
      </c>
      <c r="E829">
        <v>27</v>
      </c>
      <c r="F829" t="s">
        <v>118</v>
      </c>
      <c r="G829">
        <v>0</v>
      </c>
      <c r="S829">
        <f t="shared" si="842"/>
        <v>73</v>
      </c>
      <c r="T829">
        <f t="shared" si="812"/>
        <v>33</v>
      </c>
      <c r="U829" s="31">
        <f t="shared" si="842"/>
        <v>73</v>
      </c>
      <c r="V829">
        <f t="shared" si="826"/>
        <v>48.714285714285715</v>
      </c>
      <c r="W829" s="31">
        <f t="shared" ref="W829" si="850">W828+1</f>
        <v>73</v>
      </c>
      <c r="X829">
        <f t="shared" si="835"/>
        <v>51.38095238095238</v>
      </c>
    </row>
    <row r="830" spans="1:24" x14ac:dyDescent="0.45">
      <c r="A830">
        <v>2023</v>
      </c>
      <c r="B830">
        <v>3</v>
      </c>
      <c r="C830">
        <v>15</v>
      </c>
      <c r="D830">
        <v>49</v>
      </c>
      <c r="E830">
        <v>20</v>
      </c>
      <c r="F830">
        <v>0</v>
      </c>
      <c r="G830">
        <v>0</v>
      </c>
      <c r="H830">
        <v>0</v>
      </c>
      <c r="S830">
        <f t="shared" si="842"/>
        <v>74</v>
      </c>
      <c r="T830">
        <f t="shared" si="812"/>
        <v>34.5</v>
      </c>
      <c r="U830" s="31">
        <f t="shared" si="842"/>
        <v>74</v>
      </c>
      <c r="V830">
        <f t="shared" si="826"/>
        <v>47.071428571428569</v>
      </c>
      <c r="W830" s="31">
        <f t="shared" ref="W830" si="851">W829+1</f>
        <v>74</v>
      </c>
      <c r="X830">
        <f t="shared" si="835"/>
        <v>50.19047619047619</v>
      </c>
    </row>
    <row r="831" spans="1:24" x14ac:dyDescent="0.45">
      <c r="A831">
        <v>2023</v>
      </c>
      <c r="B831">
        <v>3</v>
      </c>
      <c r="C831">
        <v>16</v>
      </c>
      <c r="D831">
        <v>65</v>
      </c>
      <c r="E831">
        <v>23</v>
      </c>
      <c r="F831">
        <v>0</v>
      </c>
      <c r="G831">
        <v>0</v>
      </c>
      <c r="H831">
        <v>0</v>
      </c>
      <c r="S831">
        <f t="shared" si="842"/>
        <v>75</v>
      </c>
      <c r="T831">
        <f t="shared" si="812"/>
        <v>44</v>
      </c>
      <c r="U831" s="31">
        <f t="shared" si="842"/>
        <v>75</v>
      </c>
      <c r="V831">
        <f t="shared" si="826"/>
        <v>46.035714285714285</v>
      </c>
      <c r="W831" s="31">
        <f t="shared" ref="W831" si="852">W830+1</f>
        <v>75</v>
      </c>
      <c r="X831">
        <f t="shared" si="835"/>
        <v>49.333333333333336</v>
      </c>
    </row>
    <row r="832" spans="1:24" x14ac:dyDescent="0.45">
      <c r="A832">
        <v>2023</v>
      </c>
      <c r="B832">
        <v>3</v>
      </c>
      <c r="C832">
        <v>17</v>
      </c>
      <c r="D832">
        <v>61</v>
      </c>
      <c r="E832">
        <v>40</v>
      </c>
      <c r="F832">
        <v>0.19</v>
      </c>
      <c r="G832">
        <v>0</v>
      </c>
      <c r="H832">
        <v>0</v>
      </c>
      <c r="S832">
        <f t="shared" si="842"/>
        <v>76</v>
      </c>
      <c r="T832">
        <f t="shared" si="812"/>
        <v>50.5</v>
      </c>
      <c r="U832" s="31">
        <f t="shared" si="842"/>
        <v>76</v>
      </c>
      <c r="V832">
        <f t="shared" si="826"/>
        <v>45.178571428571431</v>
      </c>
      <c r="W832" s="31">
        <f t="shared" ref="W832" si="853">W831+1</f>
        <v>76</v>
      </c>
      <c r="X832">
        <f t="shared" si="835"/>
        <v>49.047619047619051</v>
      </c>
    </row>
    <row r="833" spans="1:24" x14ac:dyDescent="0.45">
      <c r="A833">
        <v>2023</v>
      </c>
      <c r="B833">
        <v>3</v>
      </c>
      <c r="C833">
        <v>18</v>
      </c>
      <c r="D833">
        <v>48</v>
      </c>
      <c r="E833">
        <v>34</v>
      </c>
      <c r="F833">
        <v>0</v>
      </c>
      <c r="G833">
        <v>0</v>
      </c>
      <c r="H833">
        <v>0</v>
      </c>
      <c r="S833">
        <f t="shared" si="842"/>
        <v>77</v>
      </c>
      <c r="T833">
        <f t="shared" si="812"/>
        <v>41</v>
      </c>
      <c r="U833" s="31">
        <f t="shared" si="842"/>
        <v>77</v>
      </c>
      <c r="V833">
        <f t="shared" si="826"/>
        <v>44.607142857142854</v>
      </c>
      <c r="W833" s="31">
        <f t="shared" ref="W833" si="854">W832+1</f>
        <v>77</v>
      </c>
      <c r="X833">
        <f t="shared" si="835"/>
        <v>48.642857142857146</v>
      </c>
    </row>
    <row r="834" spans="1:24" x14ac:dyDescent="0.45">
      <c r="A834">
        <v>2023</v>
      </c>
      <c r="B834">
        <v>3</v>
      </c>
      <c r="C834">
        <v>19</v>
      </c>
      <c r="D834">
        <v>38</v>
      </c>
      <c r="E834">
        <v>22</v>
      </c>
      <c r="F834">
        <v>0</v>
      </c>
      <c r="G834">
        <v>0</v>
      </c>
      <c r="H834">
        <v>0</v>
      </c>
      <c r="S834">
        <f t="shared" si="842"/>
        <v>78</v>
      </c>
      <c r="T834">
        <f t="shared" si="812"/>
        <v>30</v>
      </c>
      <c r="U834" s="31">
        <f t="shared" si="842"/>
        <v>78</v>
      </c>
      <c r="V834">
        <f t="shared" si="826"/>
        <v>43.285714285714285</v>
      </c>
      <c r="W834" s="31">
        <f t="shared" ref="W834" si="855">W833+1</f>
        <v>78</v>
      </c>
      <c r="X834">
        <f t="shared" si="835"/>
        <v>47.69047619047619</v>
      </c>
    </row>
    <row r="835" spans="1:24" x14ac:dyDescent="0.45">
      <c r="A835">
        <v>2023</v>
      </c>
      <c r="B835">
        <v>3</v>
      </c>
      <c r="C835">
        <v>20</v>
      </c>
      <c r="D835">
        <v>50</v>
      </c>
      <c r="E835">
        <v>17</v>
      </c>
      <c r="F835">
        <v>0</v>
      </c>
      <c r="G835">
        <v>0</v>
      </c>
      <c r="H835">
        <v>0</v>
      </c>
      <c r="S835">
        <f t="shared" si="842"/>
        <v>79</v>
      </c>
      <c r="T835">
        <f t="shared" si="812"/>
        <v>33.5</v>
      </c>
      <c r="U835" s="31">
        <f t="shared" si="842"/>
        <v>79</v>
      </c>
      <c r="V835">
        <f t="shared" si="826"/>
        <v>41.892857142857146</v>
      </c>
      <c r="W835" s="31">
        <f t="shared" ref="W835" si="856">W834+1</f>
        <v>79</v>
      </c>
      <c r="X835">
        <f t="shared" si="835"/>
        <v>46.38095238095238</v>
      </c>
    </row>
    <row r="836" spans="1:24" x14ac:dyDescent="0.45">
      <c r="A836">
        <v>2023</v>
      </c>
      <c r="B836">
        <v>3</v>
      </c>
      <c r="C836">
        <v>21</v>
      </c>
      <c r="D836">
        <v>64</v>
      </c>
      <c r="E836">
        <v>22</v>
      </c>
      <c r="F836">
        <v>0</v>
      </c>
      <c r="G836">
        <v>0</v>
      </c>
      <c r="H836">
        <v>0</v>
      </c>
      <c r="S836">
        <f t="shared" si="842"/>
        <v>80</v>
      </c>
      <c r="T836">
        <f t="shared" si="812"/>
        <v>43</v>
      </c>
      <c r="U836" s="31">
        <f t="shared" si="842"/>
        <v>80</v>
      </c>
      <c r="V836">
        <f t="shared" si="826"/>
        <v>41.285714285714285</v>
      </c>
      <c r="W836" s="31">
        <f t="shared" ref="W836" si="857">W835+1</f>
        <v>80</v>
      </c>
      <c r="X836">
        <f t="shared" si="835"/>
        <v>45.642857142857146</v>
      </c>
    </row>
    <row r="837" spans="1:24" x14ac:dyDescent="0.45">
      <c r="A837">
        <v>2023</v>
      </c>
      <c r="B837">
        <v>3</v>
      </c>
      <c r="C837">
        <v>22</v>
      </c>
      <c r="D837">
        <v>54</v>
      </c>
      <c r="E837">
        <v>43</v>
      </c>
      <c r="F837">
        <v>0.28000000000000003</v>
      </c>
      <c r="G837">
        <v>0</v>
      </c>
      <c r="H837">
        <v>0</v>
      </c>
      <c r="S837">
        <f t="shared" si="842"/>
        <v>81</v>
      </c>
      <c r="T837">
        <f t="shared" si="812"/>
        <v>48.5</v>
      </c>
      <c r="U837" s="31">
        <f t="shared" si="842"/>
        <v>81</v>
      </c>
      <c r="V837">
        <f t="shared" si="826"/>
        <v>41.821428571428569</v>
      </c>
      <c r="W837" s="31">
        <f t="shared" ref="W837" si="858">W836+1</f>
        <v>81</v>
      </c>
      <c r="X837">
        <f t="shared" si="835"/>
        <v>45.214285714285715</v>
      </c>
    </row>
    <row r="838" spans="1:24" x14ac:dyDescent="0.45">
      <c r="A838">
        <v>2023</v>
      </c>
      <c r="B838">
        <v>3</v>
      </c>
      <c r="C838">
        <v>23</v>
      </c>
      <c r="D838">
        <v>75</v>
      </c>
      <c r="E838">
        <v>47</v>
      </c>
      <c r="F838">
        <v>0</v>
      </c>
      <c r="G838">
        <v>0</v>
      </c>
      <c r="H838">
        <v>0</v>
      </c>
      <c r="S838">
        <f t="shared" si="842"/>
        <v>82</v>
      </c>
      <c r="T838">
        <f t="shared" si="812"/>
        <v>61</v>
      </c>
      <c r="U838" s="31">
        <f t="shared" si="842"/>
        <v>82</v>
      </c>
      <c r="V838">
        <f t="shared" si="826"/>
        <v>42.642857142857146</v>
      </c>
      <c r="W838" s="31">
        <f t="shared" ref="W838" si="859">W837+1</f>
        <v>82</v>
      </c>
      <c r="X838">
        <f t="shared" si="835"/>
        <v>45.333333333333336</v>
      </c>
    </row>
    <row r="839" spans="1:24" x14ac:dyDescent="0.45">
      <c r="A839">
        <v>2023</v>
      </c>
      <c r="B839">
        <v>3</v>
      </c>
      <c r="C839">
        <v>24</v>
      </c>
      <c r="D839">
        <v>82</v>
      </c>
      <c r="E839">
        <v>53</v>
      </c>
      <c r="F839">
        <v>0</v>
      </c>
      <c r="G839">
        <v>0</v>
      </c>
      <c r="H839">
        <v>0</v>
      </c>
      <c r="S839">
        <f t="shared" si="842"/>
        <v>83</v>
      </c>
      <c r="T839">
        <f t="shared" si="812"/>
        <v>67.5</v>
      </c>
      <c r="U839" s="31">
        <f t="shared" si="842"/>
        <v>83</v>
      </c>
      <c r="V839">
        <f t="shared" si="826"/>
        <v>43.928571428571431</v>
      </c>
      <c r="W839" s="31">
        <f t="shared" ref="W839" si="860">W838+1</f>
        <v>83</v>
      </c>
      <c r="X839">
        <f t="shared" si="835"/>
        <v>45.571428571428569</v>
      </c>
    </row>
    <row r="840" spans="1:24" x14ac:dyDescent="0.45">
      <c r="A840">
        <v>2023</v>
      </c>
      <c r="B840">
        <v>3</v>
      </c>
      <c r="C840">
        <v>25</v>
      </c>
      <c r="D840">
        <v>75</v>
      </c>
      <c r="E840">
        <v>58</v>
      </c>
      <c r="F840">
        <v>0.39</v>
      </c>
      <c r="G840">
        <v>0</v>
      </c>
      <c r="H840">
        <v>0</v>
      </c>
      <c r="S840">
        <f t="shared" si="842"/>
        <v>84</v>
      </c>
      <c r="T840">
        <f t="shared" si="812"/>
        <v>66.5</v>
      </c>
      <c r="U840" s="31">
        <f t="shared" si="842"/>
        <v>84</v>
      </c>
      <c r="V840">
        <f t="shared" si="826"/>
        <v>45.464285714285715</v>
      </c>
      <c r="W840" s="31">
        <f t="shared" ref="W840" si="861">W839+1</f>
        <v>84</v>
      </c>
      <c r="X840">
        <f t="shared" si="835"/>
        <v>46.404761904761905</v>
      </c>
    </row>
    <row r="841" spans="1:24" x14ac:dyDescent="0.45">
      <c r="A841">
        <v>2023</v>
      </c>
      <c r="B841">
        <v>3</v>
      </c>
      <c r="C841">
        <v>26</v>
      </c>
      <c r="D841">
        <v>76</v>
      </c>
      <c r="E841">
        <v>42</v>
      </c>
      <c r="F841">
        <v>0</v>
      </c>
      <c r="G841">
        <v>0</v>
      </c>
      <c r="H841">
        <v>0</v>
      </c>
      <c r="S841">
        <f t="shared" si="842"/>
        <v>85</v>
      </c>
      <c r="T841">
        <f t="shared" si="812"/>
        <v>59</v>
      </c>
      <c r="U841" s="31">
        <f t="shared" si="842"/>
        <v>85</v>
      </c>
      <c r="V841">
        <f t="shared" si="826"/>
        <v>46.5</v>
      </c>
      <c r="W841" s="31">
        <f t="shared" ref="W841" si="862">W840+1</f>
        <v>85</v>
      </c>
      <c r="X841">
        <f t="shared" si="835"/>
        <v>46.904761904761905</v>
      </c>
    </row>
    <row r="842" spans="1:24" x14ac:dyDescent="0.45">
      <c r="A842">
        <v>2023</v>
      </c>
      <c r="B842">
        <v>3</v>
      </c>
      <c r="C842">
        <v>27</v>
      </c>
      <c r="D842">
        <v>76</v>
      </c>
      <c r="E842">
        <v>49</v>
      </c>
      <c r="F842" t="s">
        <v>116</v>
      </c>
      <c r="G842" t="s">
        <v>117</v>
      </c>
      <c r="H842">
        <v>0</v>
      </c>
      <c r="S842">
        <f t="shared" si="842"/>
        <v>86</v>
      </c>
      <c r="T842">
        <f t="shared" si="812"/>
        <v>62.5</v>
      </c>
      <c r="U842" s="31">
        <f t="shared" si="842"/>
        <v>86</v>
      </c>
      <c r="V842">
        <f t="shared" si="826"/>
        <v>48.178571428571431</v>
      </c>
      <c r="W842" s="31">
        <f t="shared" ref="W842" si="863">W841+1</f>
        <v>86</v>
      </c>
      <c r="X842">
        <f t="shared" si="835"/>
        <v>47.357142857142854</v>
      </c>
    </row>
    <row r="843" spans="1:24" x14ac:dyDescent="0.45">
      <c r="A843">
        <v>2023</v>
      </c>
      <c r="B843">
        <v>3</v>
      </c>
      <c r="C843">
        <v>28</v>
      </c>
      <c r="D843">
        <v>58</v>
      </c>
      <c r="E843">
        <v>39</v>
      </c>
      <c r="F843">
        <v>0</v>
      </c>
      <c r="G843">
        <v>0</v>
      </c>
      <c r="H843">
        <v>0</v>
      </c>
      <c r="S843">
        <f t="shared" si="842"/>
        <v>87</v>
      </c>
      <c r="T843">
        <f t="shared" si="812"/>
        <v>48.5</v>
      </c>
      <c r="U843" s="31">
        <f t="shared" si="842"/>
        <v>87</v>
      </c>
      <c r="V843">
        <f t="shared" si="826"/>
        <v>49.285714285714285</v>
      </c>
      <c r="W843" s="31">
        <f t="shared" ref="W843" si="864">W842+1</f>
        <v>87</v>
      </c>
      <c r="X843">
        <f t="shared" si="835"/>
        <v>47.214285714285715</v>
      </c>
    </row>
    <row r="844" spans="1:24" x14ac:dyDescent="0.45">
      <c r="A844">
        <v>2023</v>
      </c>
      <c r="B844">
        <v>3</v>
      </c>
      <c r="C844">
        <v>29</v>
      </c>
      <c r="D844">
        <v>60</v>
      </c>
      <c r="E844">
        <v>32</v>
      </c>
      <c r="F844">
        <v>0</v>
      </c>
      <c r="G844">
        <v>0</v>
      </c>
      <c r="H844">
        <v>0</v>
      </c>
      <c r="S844">
        <f t="shared" si="842"/>
        <v>88</v>
      </c>
      <c r="T844">
        <f t="shared" si="812"/>
        <v>46</v>
      </c>
      <c r="U844" s="31">
        <f t="shared" si="842"/>
        <v>88</v>
      </c>
      <c r="V844">
        <f t="shared" si="826"/>
        <v>50.107142857142854</v>
      </c>
      <c r="W844" s="31">
        <f t="shared" ref="W844" si="865">W843+1</f>
        <v>88</v>
      </c>
      <c r="X844">
        <f t="shared" si="835"/>
        <v>47.452380952380949</v>
      </c>
    </row>
    <row r="845" spans="1:24" x14ac:dyDescent="0.45">
      <c r="A845">
        <v>2023</v>
      </c>
      <c r="B845">
        <v>3</v>
      </c>
      <c r="C845">
        <v>30</v>
      </c>
      <c r="D845">
        <v>67</v>
      </c>
      <c r="E845">
        <v>30</v>
      </c>
      <c r="F845">
        <v>0</v>
      </c>
      <c r="G845">
        <v>0</v>
      </c>
      <c r="H845">
        <v>0</v>
      </c>
      <c r="S845">
        <f t="shared" si="842"/>
        <v>89</v>
      </c>
      <c r="T845">
        <f t="shared" si="812"/>
        <v>48.5</v>
      </c>
      <c r="U845" s="31">
        <f t="shared" si="842"/>
        <v>89</v>
      </c>
      <c r="V845">
        <f t="shared" si="826"/>
        <v>50.428571428571431</v>
      </c>
      <c r="W845" s="31">
        <f t="shared" ref="W845" si="866">W844+1</f>
        <v>89</v>
      </c>
      <c r="X845">
        <f t="shared" si="835"/>
        <v>47.404761904761905</v>
      </c>
    </row>
    <row r="846" spans="1:24" x14ac:dyDescent="0.45">
      <c r="A846">
        <v>2023</v>
      </c>
      <c r="B846">
        <v>3</v>
      </c>
      <c r="C846">
        <v>31</v>
      </c>
      <c r="D846">
        <v>62</v>
      </c>
      <c r="E846">
        <v>40</v>
      </c>
      <c r="F846">
        <v>0.2</v>
      </c>
      <c r="G846">
        <v>0</v>
      </c>
      <c r="H846">
        <v>0</v>
      </c>
      <c r="S846">
        <f t="shared" si="842"/>
        <v>90</v>
      </c>
      <c r="T846">
        <f t="shared" si="812"/>
        <v>51</v>
      </c>
      <c r="U846" s="31">
        <f t="shared" si="842"/>
        <v>90</v>
      </c>
      <c r="V846">
        <f t="shared" si="826"/>
        <v>50.464285714285715</v>
      </c>
      <c r="W846" s="31">
        <f t="shared" ref="W846" si="867">W845+1</f>
        <v>90</v>
      </c>
      <c r="X846">
        <f t="shared" si="835"/>
        <v>47.476190476190474</v>
      </c>
    </row>
    <row r="847" spans="1:24" x14ac:dyDescent="0.45">
      <c r="A847">
        <v>2023</v>
      </c>
      <c r="B847">
        <v>4</v>
      </c>
      <c r="C847">
        <v>1</v>
      </c>
      <c r="D847">
        <v>76</v>
      </c>
      <c r="E847">
        <v>44</v>
      </c>
      <c r="F847">
        <v>0.49</v>
      </c>
      <c r="G847">
        <v>0</v>
      </c>
      <c r="H847">
        <v>0</v>
      </c>
      <c r="S847">
        <f t="shared" si="842"/>
        <v>91</v>
      </c>
      <c r="T847">
        <f t="shared" si="812"/>
        <v>60</v>
      </c>
      <c r="U847" s="31">
        <f t="shared" si="842"/>
        <v>91</v>
      </c>
      <c r="V847">
        <f t="shared" si="826"/>
        <v>51.821428571428569</v>
      </c>
      <c r="W847" s="31">
        <f t="shared" ref="W847" si="868">W846+1</f>
        <v>91</v>
      </c>
      <c r="X847">
        <f t="shared" si="835"/>
        <v>48.19047619047619</v>
      </c>
    </row>
    <row r="848" spans="1:24" x14ac:dyDescent="0.45">
      <c r="A848">
        <v>2023</v>
      </c>
      <c r="B848">
        <v>4</v>
      </c>
      <c r="C848">
        <v>2</v>
      </c>
      <c r="D848">
        <v>63</v>
      </c>
      <c r="E848">
        <v>38</v>
      </c>
      <c r="F848">
        <v>0</v>
      </c>
      <c r="G848">
        <v>0</v>
      </c>
      <c r="H848">
        <v>0</v>
      </c>
      <c r="S848">
        <f t="shared" si="842"/>
        <v>92</v>
      </c>
      <c r="T848">
        <f t="shared" si="812"/>
        <v>50.5</v>
      </c>
      <c r="U848" s="31">
        <f t="shared" si="842"/>
        <v>92</v>
      </c>
      <c r="V848">
        <f t="shared" si="826"/>
        <v>53.285714285714285</v>
      </c>
      <c r="W848" s="31">
        <f t="shared" ref="W848" si="869">W847+1</f>
        <v>92</v>
      </c>
      <c r="X848">
        <f t="shared" si="835"/>
        <v>48.476190476190474</v>
      </c>
    </row>
    <row r="849" spans="1:24" x14ac:dyDescent="0.45">
      <c r="A849">
        <v>2023</v>
      </c>
      <c r="B849">
        <v>4</v>
      </c>
      <c r="C849">
        <v>3</v>
      </c>
      <c r="D849">
        <v>70</v>
      </c>
      <c r="E849">
        <v>37</v>
      </c>
      <c r="F849" t="s">
        <v>116</v>
      </c>
      <c r="G849" t="s">
        <v>117</v>
      </c>
      <c r="H849">
        <v>0</v>
      </c>
      <c r="S849">
        <f t="shared" si="842"/>
        <v>93</v>
      </c>
      <c r="T849">
        <f t="shared" si="812"/>
        <v>53.5</v>
      </c>
      <c r="U849" s="31">
        <f t="shared" si="842"/>
        <v>93</v>
      </c>
      <c r="V849">
        <f t="shared" si="826"/>
        <v>54.714285714285715</v>
      </c>
      <c r="W849" s="31">
        <f t="shared" ref="W849" si="870">W848+1</f>
        <v>93</v>
      </c>
      <c r="X849">
        <f t="shared" si="835"/>
        <v>49.166666666666664</v>
      </c>
    </row>
    <row r="850" spans="1:24" x14ac:dyDescent="0.45">
      <c r="A850">
        <v>2023</v>
      </c>
      <c r="B850">
        <v>4</v>
      </c>
      <c r="C850">
        <v>4</v>
      </c>
      <c r="D850">
        <v>83</v>
      </c>
      <c r="E850">
        <v>47</v>
      </c>
      <c r="F850">
        <v>0</v>
      </c>
      <c r="G850">
        <v>0</v>
      </c>
      <c r="H850">
        <v>0</v>
      </c>
      <c r="S850">
        <f t="shared" si="842"/>
        <v>94</v>
      </c>
      <c r="T850">
        <f t="shared" si="812"/>
        <v>65</v>
      </c>
      <c r="U850" s="31">
        <f t="shared" si="842"/>
        <v>94</v>
      </c>
      <c r="V850">
        <f t="shared" si="826"/>
        <v>56.285714285714285</v>
      </c>
      <c r="W850" s="31">
        <f t="shared" ref="W850" si="871">W849+1</f>
        <v>94</v>
      </c>
      <c r="X850">
        <f t="shared" si="835"/>
        <v>50.69047619047619</v>
      </c>
    </row>
    <row r="851" spans="1:24" x14ac:dyDescent="0.45">
      <c r="A851">
        <v>2023</v>
      </c>
      <c r="B851">
        <v>4</v>
      </c>
      <c r="C851">
        <v>5</v>
      </c>
      <c r="D851">
        <v>86</v>
      </c>
      <c r="E851">
        <v>57</v>
      </c>
      <c r="F851">
        <v>0</v>
      </c>
      <c r="G851">
        <v>0</v>
      </c>
      <c r="H851">
        <v>0</v>
      </c>
      <c r="S851">
        <f t="shared" si="842"/>
        <v>95</v>
      </c>
      <c r="T851">
        <f t="shared" si="812"/>
        <v>71.5</v>
      </c>
      <c r="U851" s="31">
        <f t="shared" si="842"/>
        <v>95</v>
      </c>
      <c r="V851">
        <f t="shared" si="826"/>
        <v>57.928571428571431</v>
      </c>
      <c r="W851" s="31">
        <f t="shared" ref="W851" si="872">W850+1</f>
        <v>95</v>
      </c>
      <c r="X851">
        <f t="shared" si="835"/>
        <v>52.452380952380949</v>
      </c>
    </row>
    <row r="852" spans="1:24" x14ac:dyDescent="0.45">
      <c r="A852">
        <v>2023</v>
      </c>
      <c r="B852">
        <v>4</v>
      </c>
      <c r="C852">
        <v>6</v>
      </c>
      <c r="D852">
        <v>77</v>
      </c>
      <c r="E852">
        <v>54</v>
      </c>
      <c r="F852" t="s">
        <v>116</v>
      </c>
      <c r="G852" t="s">
        <v>117</v>
      </c>
      <c r="H852">
        <v>0</v>
      </c>
      <c r="S852">
        <f t="shared" si="842"/>
        <v>96</v>
      </c>
      <c r="T852">
        <f t="shared" si="812"/>
        <v>65.5</v>
      </c>
      <c r="U852" s="31">
        <f t="shared" si="842"/>
        <v>96</v>
      </c>
      <c r="V852">
        <f t="shared" si="826"/>
        <v>58.25</v>
      </c>
      <c r="W852" s="31">
        <f t="shared" ref="W852" si="873">W851+1</f>
        <v>96</v>
      </c>
      <c r="X852">
        <f t="shared" si="835"/>
        <v>53.476190476190474</v>
      </c>
    </row>
    <row r="853" spans="1:24" x14ac:dyDescent="0.45">
      <c r="A853">
        <v>2023</v>
      </c>
      <c r="B853">
        <v>4</v>
      </c>
      <c r="C853">
        <v>7</v>
      </c>
      <c r="D853">
        <v>55</v>
      </c>
      <c r="E853">
        <v>46</v>
      </c>
      <c r="F853">
        <v>0.74</v>
      </c>
      <c r="G853">
        <v>0</v>
      </c>
      <c r="H853">
        <v>0</v>
      </c>
      <c r="S853">
        <f t="shared" si="842"/>
        <v>97</v>
      </c>
      <c r="T853">
        <f t="shared" si="812"/>
        <v>50.5</v>
      </c>
      <c r="U853" s="31">
        <f t="shared" si="842"/>
        <v>97</v>
      </c>
      <c r="V853">
        <f t="shared" si="826"/>
        <v>57.035714285714285</v>
      </c>
      <c r="W853" s="31">
        <f t="shared" ref="W853" si="874">W852+1</f>
        <v>97</v>
      </c>
      <c r="X853">
        <f t="shared" si="835"/>
        <v>53.476190476190474</v>
      </c>
    </row>
    <row r="854" spans="1:24" x14ac:dyDescent="0.45">
      <c r="A854">
        <v>2023</v>
      </c>
      <c r="B854">
        <v>4</v>
      </c>
      <c r="C854">
        <v>8</v>
      </c>
      <c r="D854">
        <v>49</v>
      </c>
      <c r="E854">
        <v>44</v>
      </c>
      <c r="F854" t="s">
        <v>116</v>
      </c>
      <c r="G854" t="s">
        <v>117</v>
      </c>
      <c r="H854">
        <v>0</v>
      </c>
      <c r="S854">
        <f t="shared" si="842"/>
        <v>98</v>
      </c>
      <c r="T854">
        <f t="shared" si="812"/>
        <v>46.5</v>
      </c>
      <c r="U854" s="31">
        <f t="shared" si="842"/>
        <v>98</v>
      </c>
      <c r="V854">
        <f t="shared" si="826"/>
        <v>55.607142857142854</v>
      </c>
      <c r="W854" s="31">
        <f t="shared" ref="W854" si="875">W853+1</f>
        <v>98</v>
      </c>
      <c r="X854">
        <f t="shared" si="835"/>
        <v>53.738095238095241</v>
      </c>
    </row>
    <row r="855" spans="1:24" x14ac:dyDescent="0.45">
      <c r="A855">
        <v>2023</v>
      </c>
      <c r="B855">
        <v>4</v>
      </c>
      <c r="C855">
        <v>9</v>
      </c>
      <c r="D855">
        <v>67</v>
      </c>
      <c r="E855">
        <v>36</v>
      </c>
      <c r="F855" t="s">
        <v>116</v>
      </c>
      <c r="G855" t="s">
        <v>117</v>
      </c>
      <c r="H855">
        <v>0</v>
      </c>
      <c r="S855">
        <f t="shared" si="842"/>
        <v>99</v>
      </c>
      <c r="T855">
        <f t="shared" si="812"/>
        <v>51.5</v>
      </c>
      <c r="U855" s="31">
        <f t="shared" si="842"/>
        <v>99</v>
      </c>
      <c r="V855">
        <f t="shared" si="826"/>
        <v>55.071428571428569</v>
      </c>
      <c r="W855" s="31">
        <f t="shared" ref="W855" si="876">W854+1</f>
        <v>99</v>
      </c>
      <c r="X855">
        <f t="shared" si="835"/>
        <v>54.761904761904759</v>
      </c>
    </row>
    <row r="856" spans="1:24" x14ac:dyDescent="0.45">
      <c r="A856">
        <v>2023</v>
      </c>
      <c r="B856">
        <v>4</v>
      </c>
      <c r="C856">
        <v>10</v>
      </c>
      <c r="D856">
        <v>70</v>
      </c>
      <c r="E856">
        <v>32</v>
      </c>
      <c r="F856">
        <v>0</v>
      </c>
      <c r="G856">
        <v>0</v>
      </c>
      <c r="H856">
        <v>0</v>
      </c>
      <c r="S856">
        <f t="shared" si="842"/>
        <v>100</v>
      </c>
      <c r="T856">
        <f t="shared" si="812"/>
        <v>51</v>
      </c>
      <c r="U856" s="31">
        <f t="shared" si="842"/>
        <v>100</v>
      </c>
      <c r="V856">
        <f t="shared" si="826"/>
        <v>54.25</v>
      </c>
      <c r="W856" s="31">
        <f t="shared" ref="W856" si="877">W855+1</f>
        <v>100</v>
      </c>
      <c r="X856">
        <f t="shared" si="835"/>
        <v>55.595238095238095</v>
      </c>
    </row>
    <row r="857" spans="1:24" x14ac:dyDescent="0.45">
      <c r="A857">
        <v>2023</v>
      </c>
      <c r="B857">
        <v>4</v>
      </c>
      <c r="C857">
        <v>11</v>
      </c>
      <c r="D857">
        <v>73</v>
      </c>
      <c r="E857">
        <v>34</v>
      </c>
      <c r="F857">
        <v>0</v>
      </c>
      <c r="G857">
        <v>0</v>
      </c>
      <c r="H857">
        <v>0</v>
      </c>
      <c r="S857">
        <f t="shared" si="842"/>
        <v>101</v>
      </c>
      <c r="T857">
        <f t="shared" si="812"/>
        <v>53.5</v>
      </c>
      <c r="U857" s="31">
        <f t="shared" si="842"/>
        <v>101</v>
      </c>
      <c r="V857">
        <f t="shared" si="826"/>
        <v>54.607142857142854</v>
      </c>
      <c r="W857" s="31">
        <f t="shared" ref="W857" si="878">W856+1</f>
        <v>101</v>
      </c>
      <c r="X857">
        <f t="shared" si="835"/>
        <v>56.095238095238095</v>
      </c>
    </row>
    <row r="858" spans="1:24" x14ac:dyDescent="0.45">
      <c r="A858">
        <v>2023</v>
      </c>
      <c r="B858">
        <v>4</v>
      </c>
      <c r="C858">
        <v>12</v>
      </c>
      <c r="D858">
        <v>77</v>
      </c>
      <c r="E858">
        <v>37</v>
      </c>
      <c r="F858">
        <v>0</v>
      </c>
      <c r="G858">
        <v>0</v>
      </c>
      <c r="H858">
        <v>0</v>
      </c>
      <c r="S858">
        <f t="shared" si="842"/>
        <v>102</v>
      </c>
      <c r="T858">
        <f t="shared" si="812"/>
        <v>57</v>
      </c>
      <c r="U858" s="31">
        <f t="shared" si="842"/>
        <v>102</v>
      </c>
      <c r="V858">
        <f t="shared" si="826"/>
        <v>55.392857142857146</v>
      </c>
      <c r="W858" s="31">
        <f t="shared" ref="W858" si="879">W857+1</f>
        <v>102</v>
      </c>
      <c r="X858">
        <f t="shared" si="835"/>
        <v>56.5</v>
      </c>
    </row>
    <row r="859" spans="1:24" x14ac:dyDescent="0.45">
      <c r="A859">
        <v>2023</v>
      </c>
      <c r="B859">
        <v>4</v>
      </c>
      <c r="C859">
        <v>13</v>
      </c>
      <c r="D859">
        <v>85</v>
      </c>
      <c r="E859">
        <v>39</v>
      </c>
      <c r="F859">
        <v>0.01</v>
      </c>
      <c r="G859">
        <v>0</v>
      </c>
      <c r="H859">
        <v>0</v>
      </c>
      <c r="S859">
        <f t="shared" si="842"/>
        <v>103</v>
      </c>
      <c r="T859">
        <f t="shared" ref="T859:T922" si="880">AVERAGE(D859:E859)</f>
        <v>62</v>
      </c>
      <c r="U859" s="31">
        <f t="shared" si="842"/>
        <v>103</v>
      </c>
      <c r="V859">
        <f t="shared" si="826"/>
        <v>56.357142857142854</v>
      </c>
      <c r="W859" s="31">
        <f t="shared" ref="W859" si="881">W858+1</f>
        <v>103</v>
      </c>
      <c r="X859">
        <f t="shared" si="835"/>
        <v>56.547619047619051</v>
      </c>
    </row>
    <row r="860" spans="1:24" x14ac:dyDescent="0.45">
      <c r="A860">
        <v>2023</v>
      </c>
      <c r="B860">
        <v>4</v>
      </c>
      <c r="C860">
        <v>14</v>
      </c>
      <c r="D860">
        <v>76</v>
      </c>
      <c r="E860">
        <v>55</v>
      </c>
      <c r="F860">
        <v>0.14000000000000001</v>
      </c>
      <c r="G860">
        <v>0</v>
      </c>
      <c r="H860">
        <v>0</v>
      </c>
      <c r="S860">
        <f t="shared" si="842"/>
        <v>104</v>
      </c>
      <c r="T860">
        <f t="shared" si="880"/>
        <v>65.5</v>
      </c>
      <c r="U860" s="31">
        <f t="shared" si="842"/>
        <v>104</v>
      </c>
      <c r="V860">
        <f t="shared" si="826"/>
        <v>57.392857142857146</v>
      </c>
      <c r="W860" s="31">
        <f t="shared" ref="W860" si="882">W859+1</f>
        <v>104</v>
      </c>
      <c r="X860">
        <f t="shared" si="835"/>
        <v>56.452380952380949</v>
      </c>
    </row>
    <row r="861" spans="1:24" x14ac:dyDescent="0.45">
      <c r="A861">
        <v>2023</v>
      </c>
      <c r="B861">
        <v>4</v>
      </c>
      <c r="C861">
        <v>15</v>
      </c>
      <c r="D861">
        <v>72</v>
      </c>
      <c r="E861">
        <v>52</v>
      </c>
      <c r="F861">
        <v>0</v>
      </c>
      <c r="G861">
        <v>0</v>
      </c>
      <c r="H861">
        <v>0</v>
      </c>
      <c r="S861">
        <f t="shared" si="842"/>
        <v>105</v>
      </c>
      <c r="T861">
        <f t="shared" si="880"/>
        <v>62</v>
      </c>
      <c r="U861" s="31">
        <f t="shared" si="842"/>
        <v>105</v>
      </c>
      <c r="V861">
        <f t="shared" si="826"/>
        <v>57.535714285714285</v>
      </c>
      <c r="W861" s="31">
        <f t="shared" ref="W861" si="883">W860+1</f>
        <v>105</v>
      </c>
      <c r="X861">
        <f t="shared" si="835"/>
        <v>56.238095238095241</v>
      </c>
    </row>
    <row r="862" spans="1:24" x14ac:dyDescent="0.45">
      <c r="A862">
        <v>2023</v>
      </c>
      <c r="B862">
        <v>4</v>
      </c>
      <c r="C862">
        <v>16</v>
      </c>
      <c r="D862">
        <v>78</v>
      </c>
      <c r="E862">
        <v>50</v>
      </c>
      <c r="F862">
        <v>0.02</v>
      </c>
      <c r="G862">
        <v>0</v>
      </c>
      <c r="H862">
        <v>0</v>
      </c>
      <c r="S862">
        <f t="shared" si="842"/>
        <v>106</v>
      </c>
      <c r="T862">
        <f t="shared" si="880"/>
        <v>64</v>
      </c>
      <c r="U862" s="31">
        <f t="shared" si="842"/>
        <v>106</v>
      </c>
      <c r="V862">
        <f t="shared" si="826"/>
        <v>58.5</v>
      </c>
      <c r="W862" s="31">
        <f t="shared" ref="W862" si="884">W861+1</f>
        <v>106</v>
      </c>
      <c r="X862">
        <f t="shared" si="835"/>
        <v>56.476190476190474</v>
      </c>
    </row>
    <row r="863" spans="1:24" x14ac:dyDescent="0.45">
      <c r="A863">
        <v>2023</v>
      </c>
      <c r="B863">
        <v>4</v>
      </c>
      <c r="C863">
        <v>17</v>
      </c>
      <c r="D863">
        <v>66</v>
      </c>
      <c r="E863">
        <v>38</v>
      </c>
      <c r="F863">
        <v>0</v>
      </c>
      <c r="G863">
        <v>0</v>
      </c>
      <c r="H863">
        <v>0</v>
      </c>
      <c r="S863">
        <f t="shared" si="842"/>
        <v>107</v>
      </c>
      <c r="T863">
        <f t="shared" si="880"/>
        <v>52</v>
      </c>
      <c r="U863" s="31">
        <f t="shared" si="842"/>
        <v>107</v>
      </c>
      <c r="V863">
        <f t="shared" si="826"/>
        <v>58.392857142857146</v>
      </c>
      <c r="W863" s="31">
        <f t="shared" ref="W863" si="885">W862+1</f>
        <v>107</v>
      </c>
      <c r="X863">
        <f t="shared" si="835"/>
        <v>55.976190476190474</v>
      </c>
    </row>
    <row r="864" spans="1:24" x14ac:dyDescent="0.45">
      <c r="A864">
        <v>2023</v>
      </c>
      <c r="B864">
        <v>4</v>
      </c>
      <c r="C864">
        <v>18</v>
      </c>
      <c r="D864">
        <v>74</v>
      </c>
      <c r="E864">
        <v>35</v>
      </c>
      <c r="F864">
        <v>0</v>
      </c>
      <c r="G864">
        <v>0</v>
      </c>
      <c r="H864">
        <v>0</v>
      </c>
      <c r="S864">
        <f t="shared" si="842"/>
        <v>108</v>
      </c>
      <c r="T864">
        <f t="shared" si="880"/>
        <v>54.5</v>
      </c>
      <c r="U864" s="31">
        <f t="shared" si="842"/>
        <v>108</v>
      </c>
      <c r="V864">
        <f t="shared" si="826"/>
        <v>57.642857142857146</v>
      </c>
      <c r="W864" s="31">
        <f t="shared" ref="W864" si="886">W863+1</f>
        <v>108</v>
      </c>
      <c r="X864">
        <f t="shared" si="835"/>
        <v>56.261904761904759</v>
      </c>
    </row>
    <row r="865" spans="1:24" x14ac:dyDescent="0.45">
      <c r="A865">
        <v>2023</v>
      </c>
      <c r="B865">
        <v>4</v>
      </c>
      <c r="C865">
        <v>19</v>
      </c>
      <c r="D865">
        <v>81</v>
      </c>
      <c r="E865">
        <v>43</v>
      </c>
      <c r="F865">
        <v>0</v>
      </c>
      <c r="G865">
        <v>0</v>
      </c>
      <c r="H865">
        <v>0</v>
      </c>
      <c r="S865">
        <f t="shared" si="842"/>
        <v>109</v>
      </c>
      <c r="T865">
        <f t="shared" si="880"/>
        <v>62</v>
      </c>
      <c r="U865" s="31">
        <f t="shared" si="842"/>
        <v>109</v>
      </c>
      <c r="V865">
        <f t="shared" si="826"/>
        <v>56.964285714285715</v>
      </c>
      <c r="W865" s="31">
        <f t="shared" ref="W865" si="887">W864+1</f>
        <v>109</v>
      </c>
      <c r="X865">
        <f t="shared" si="835"/>
        <v>57.023809523809526</v>
      </c>
    </row>
    <row r="866" spans="1:24" x14ac:dyDescent="0.45">
      <c r="A866">
        <v>2023</v>
      </c>
      <c r="B866">
        <v>4</v>
      </c>
      <c r="C866">
        <v>20</v>
      </c>
      <c r="D866">
        <v>85</v>
      </c>
      <c r="E866">
        <v>45</v>
      </c>
      <c r="F866">
        <v>0</v>
      </c>
      <c r="G866">
        <v>0</v>
      </c>
      <c r="H866">
        <v>0</v>
      </c>
      <c r="S866">
        <f t="shared" si="842"/>
        <v>110</v>
      </c>
      <c r="T866">
        <f t="shared" si="880"/>
        <v>65</v>
      </c>
      <c r="U866" s="31">
        <f t="shared" si="842"/>
        <v>110</v>
      </c>
      <c r="V866">
        <f t="shared" si="826"/>
        <v>56.928571428571431</v>
      </c>
      <c r="W866" s="31">
        <f t="shared" ref="W866" si="888">W865+1</f>
        <v>110</v>
      </c>
      <c r="X866">
        <f t="shared" si="835"/>
        <v>57.80952380952381</v>
      </c>
    </row>
    <row r="867" spans="1:24" x14ac:dyDescent="0.45">
      <c r="A867">
        <v>2023</v>
      </c>
      <c r="B867">
        <v>4</v>
      </c>
      <c r="C867">
        <v>21</v>
      </c>
      <c r="D867">
        <v>83</v>
      </c>
      <c r="E867">
        <v>47</v>
      </c>
      <c r="F867">
        <v>0</v>
      </c>
      <c r="G867">
        <v>0</v>
      </c>
      <c r="H867">
        <v>0</v>
      </c>
      <c r="S867">
        <f t="shared" si="842"/>
        <v>111</v>
      </c>
      <c r="T867">
        <f t="shared" si="880"/>
        <v>65</v>
      </c>
      <c r="U867" s="31">
        <f t="shared" si="842"/>
        <v>111</v>
      </c>
      <c r="V867">
        <f t="shared" si="826"/>
        <v>57.964285714285715</v>
      </c>
      <c r="W867" s="31">
        <f t="shared" ref="W867" si="889">W866+1</f>
        <v>111</v>
      </c>
      <c r="X867">
        <f t="shared" si="835"/>
        <v>58.476190476190474</v>
      </c>
    </row>
    <row r="868" spans="1:24" x14ac:dyDescent="0.45">
      <c r="A868">
        <v>2023</v>
      </c>
      <c r="B868">
        <v>4</v>
      </c>
      <c r="C868">
        <v>22</v>
      </c>
      <c r="D868">
        <v>70</v>
      </c>
      <c r="E868">
        <v>44</v>
      </c>
      <c r="F868">
        <v>0.28000000000000003</v>
      </c>
      <c r="G868">
        <v>0</v>
      </c>
      <c r="H868">
        <v>0</v>
      </c>
      <c r="S868">
        <f t="shared" si="842"/>
        <v>112</v>
      </c>
      <c r="T868">
        <f t="shared" si="880"/>
        <v>57</v>
      </c>
      <c r="U868" s="31">
        <f t="shared" si="842"/>
        <v>112</v>
      </c>
      <c r="V868">
        <f t="shared" si="826"/>
        <v>58.714285714285715</v>
      </c>
      <c r="W868" s="31">
        <f t="shared" ref="W868" si="890">W867+1</f>
        <v>112</v>
      </c>
      <c r="X868">
        <f t="shared" si="835"/>
        <v>58.333333333333336</v>
      </c>
    </row>
    <row r="869" spans="1:24" x14ac:dyDescent="0.45">
      <c r="A869">
        <v>2023</v>
      </c>
      <c r="B869">
        <v>4</v>
      </c>
      <c r="C869">
        <v>23</v>
      </c>
      <c r="D869">
        <v>59</v>
      </c>
      <c r="E869">
        <v>38</v>
      </c>
      <c r="F869">
        <v>0</v>
      </c>
      <c r="G869">
        <v>0</v>
      </c>
      <c r="H869">
        <v>0</v>
      </c>
      <c r="S869">
        <f t="shared" si="842"/>
        <v>113</v>
      </c>
      <c r="T869">
        <f t="shared" si="880"/>
        <v>48.5</v>
      </c>
      <c r="U869" s="31">
        <f t="shared" si="842"/>
        <v>113</v>
      </c>
      <c r="V869">
        <f t="shared" si="826"/>
        <v>58.5</v>
      </c>
      <c r="W869" s="31">
        <f t="shared" ref="W869" si="891">W868+1</f>
        <v>113</v>
      </c>
      <c r="X869">
        <f t="shared" si="835"/>
        <v>58.238095238095241</v>
      </c>
    </row>
    <row r="870" spans="1:24" x14ac:dyDescent="0.45">
      <c r="A870">
        <v>2023</v>
      </c>
      <c r="B870">
        <v>4</v>
      </c>
      <c r="C870">
        <v>24</v>
      </c>
      <c r="D870">
        <v>61</v>
      </c>
      <c r="E870">
        <v>34</v>
      </c>
      <c r="F870">
        <v>0</v>
      </c>
      <c r="G870">
        <v>0</v>
      </c>
      <c r="H870">
        <v>0</v>
      </c>
      <c r="S870">
        <f t="shared" si="842"/>
        <v>114</v>
      </c>
      <c r="T870">
        <f t="shared" si="880"/>
        <v>47.5</v>
      </c>
      <c r="U870" s="31">
        <f t="shared" si="842"/>
        <v>114</v>
      </c>
      <c r="V870">
        <f t="shared" si="826"/>
        <v>58.25</v>
      </c>
      <c r="W870" s="31">
        <f t="shared" ref="W870" si="892">W869+1</f>
        <v>114</v>
      </c>
      <c r="X870">
        <f t="shared" si="835"/>
        <v>57.952380952380949</v>
      </c>
    </row>
    <row r="871" spans="1:24" x14ac:dyDescent="0.45">
      <c r="A871">
        <v>2023</v>
      </c>
      <c r="B871">
        <v>4</v>
      </c>
      <c r="C871">
        <v>25</v>
      </c>
      <c r="D871">
        <v>66</v>
      </c>
      <c r="E871">
        <v>33</v>
      </c>
      <c r="F871">
        <v>0</v>
      </c>
      <c r="G871">
        <v>0</v>
      </c>
      <c r="H871">
        <v>0</v>
      </c>
      <c r="S871">
        <f t="shared" si="842"/>
        <v>115</v>
      </c>
      <c r="T871">
        <f t="shared" si="880"/>
        <v>49.5</v>
      </c>
      <c r="U871" s="31">
        <f t="shared" si="842"/>
        <v>115</v>
      </c>
      <c r="V871">
        <f t="shared" si="826"/>
        <v>57.964285714285715</v>
      </c>
      <c r="W871" s="31">
        <f t="shared" ref="W871" si="893">W870+1</f>
        <v>115</v>
      </c>
      <c r="X871">
        <f t="shared" si="835"/>
        <v>57.214285714285715</v>
      </c>
    </row>
    <row r="872" spans="1:24" x14ac:dyDescent="0.45">
      <c r="A872">
        <v>2023</v>
      </c>
      <c r="B872">
        <v>4</v>
      </c>
      <c r="C872">
        <v>26</v>
      </c>
      <c r="D872">
        <v>63</v>
      </c>
      <c r="E872">
        <v>34</v>
      </c>
      <c r="F872">
        <v>0</v>
      </c>
      <c r="G872">
        <v>0</v>
      </c>
      <c r="H872">
        <v>0</v>
      </c>
      <c r="S872">
        <f t="shared" si="842"/>
        <v>116</v>
      </c>
      <c r="T872">
        <f t="shared" si="880"/>
        <v>48.5</v>
      </c>
      <c r="U872" s="31">
        <f t="shared" si="842"/>
        <v>116</v>
      </c>
      <c r="V872">
        <f t="shared" ref="V872:V935" si="894">AVERAGE(T859:T872)</f>
        <v>57.357142857142854</v>
      </c>
      <c r="W872" s="31">
        <f t="shared" ref="W872" si="895">W871+1</f>
        <v>116</v>
      </c>
      <c r="X872">
        <f t="shared" si="835"/>
        <v>56.11904761904762</v>
      </c>
    </row>
    <row r="873" spans="1:24" x14ac:dyDescent="0.45">
      <c r="A873">
        <v>2023</v>
      </c>
      <c r="B873">
        <v>4</v>
      </c>
      <c r="C873">
        <v>27</v>
      </c>
      <c r="D873">
        <v>64</v>
      </c>
      <c r="E873">
        <v>43</v>
      </c>
      <c r="F873">
        <v>0.55000000000000004</v>
      </c>
      <c r="G873">
        <v>0</v>
      </c>
      <c r="H873">
        <v>0</v>
      </c>
      <c r="S873">
        <f t="shared" si="842"/>
        <v>117</v>
      </c>
      <c r="T873">
        <f t="shared" si="880"/>
        <v>53.5</v>
      </c>
      <c r="U873" s="31">
        <f t="shared" si="842"/>
        <v>117</v>
      </c>
      <c r="V873">
        <f t="shared" si="894"/>
        <v>56.75</v>
      </c>
      <c r="W873" s="31">
        <f t="shared" ref="W873" si="896">W872+1</f>
        <v>117</v>
      </c>
      <c r="X873">
        <f t="shared" si="835"/>
        <v>55.547619047619051</v>
      </c>
    </row>
    <row r="874" spans="1:24" x14ac:dyDescent="0.45">
      <c r="A874">
        <v>2023</v>
      </c>
      <c r="B874">
        <v>4</v>
      </c>
      <c r="C874">
        <v>28</v>
      </c>
      <c r="D874">
        <v>74</v>
      </c>
      <c r="E874">
        <v>54</v>
      </c>
      <c r="F874">
        <v>0.22</v>
      </c>
      <c r="G874">
        <v>0</v>
      </c>
      <c r="H874">
        <v>0</v>
      </c>
      <c r="S874">
        <f t="shared" si="842"/>
        <v>118</v>
      </c>
      <c r="T874">
        <f t="shared" si="880"/>
        <v>64</v>
      </c>
      <c r="U874" s="31">
        <f t="shared" si="842"/>
        <v>118</v>
      </c>
      <c r="V874">
        <f t="shared" si="894"/>
        <v>56.642857142857146</v>
      </c>
      <c r="W874" s="31">
        <f t="shared" ref="W874" si="897">W873+1</f>
        <v>118</v>
      </c>
      <c r="X874">
        <f t="shared" si="835"/>
        <v>56.19047619047619</v>
      </c>
    </row>
    <row r="875" spans="1:24" x14ac:dyDescent="0.45">
      <c r="A875">
        <v>2023</v>
      </c>
      <c r="B875">
        <v>4</v>
      </c>
      <c r="C875">
        <v>29</v>
      </c>
      <c r="D875">
        <v>73</v>
      </c>
      <c r="E875">
        <v>55</v>
      </c>
      <c r="F875">
        <v>0</v>
      </c>
      <c r="G875">
        <v>0</v>
      </c>
      <c r="H875">
        <v>0</v>
      </c>
      <c r="S875">
        <f t="shared" si="842"/>
        <v>119</v>
      </c>
      <c r="T875">
        <f t="shared" si="880"/>
        <v>64</v>
      </c>
      <c r="U875" s="31">
        <f t="shared" si="842"/>
        <v>119</v>
      </c>
      <c r="V875">
        <f t="shared" si="894"/>
        <v>56.785714285714285</v>
      </c>
      <c r="W875" s="31">
        <f t="shared" ref="W875" si="898">W874+1</f>
        <v>119</v>
      </c>
      <c r="X875">
        <f t="shared" si="835"/>
        <v>57.023809523809526</v>
      </c>
    </row>
    <row r="876" spans="1:24" x14ac:dyDescent="0.45">
      <c r="A876">
        <v>2023</v>
      </c>
      <c r="B876">
        <v>4</v>
      </c>
      <c r="C876">
        <v>30</v>
      </c>
      <c r="D876">
        <v>68</v>
      </c>
      <c r="E876">
        <v>42</v>
      </c>
      <c r="F876">
        <v>0.19</v>
      </c>
      <c r="G876">
        <v>0</v>
      </c>
      <c r="H876">
        <v>0</v>
      </c>
      <c r="S876">
        <f t="shared" si="842"/>
        <v>120</v>
      </c>
      <c r="T876">
        <f t="shared" si="880"/>
        <v>55</v>
      </c>
      <c r="U876" s="31">
        <f t="shared" si="842"/>
        <v>120</v>
      </c>
      <c r="V876">
        <f t="shared" si="894"/>
        <v>56.142857142857146</v>
      </c>
      <c r="W876" s="31">
        <f t="shared" ref="W876" si="899">W875+1</f>
        <v>120</v>
      </c>
      <c r="X876">
        <f t="shared" si="835"/>
        <v>57.19047619047619</v>
      </c>
    </row>
    <row r="877" spans="1:24" x14ac:dyDescent="0.45">
      <c r="A877">
        <v>2023</v>
      </c>
      <c r="B877">
        <v>5</v>
      </c>
      <c r="C877">
        <v>1</v>
      </c>
      <c r="D877">
        <v>59</v>
      </c>
      <c r="E877">
        <v>43</v>
      </c>
      <c r="F877" t="s">
        <v>116</v>
      </c>
      <c r="G877" t="s">
        <v>117</v>
      </c>
      <c r="H877">
        <v>0</v>
      </c>
      <c r="S877">
        <f t="shared" si="842"/>
        <v>121</v>
      </c>
      <c r="T877">
        <f t="shared" si="880"/>
        <v>51</v>
      </c>
      <c r="U877" s="31">
        <f t="shared" si="842"/>
        <v>121</v>
      </c>
      <c r="V877">
        <f t="shared" si="894"/>
        <v>56.071428571428569</v>
      </c>
      <c r="W877" s="31">
        <f t="shared" ref="W877" si="900">W876+1</f>
        <v>121</v>
      </c>
      <c r="X877">
        <f t="shared" si="835"/>
        <v>57.19047619047619</v>
      </c>
    </row>
    <row r="878" spans="1:24" x14ac:dyDescent="0.45">
      <c r="A878">
        <v>2023</v>
      </c>
      <c r="B878">
        <v>5</v>
      </c>
      <c r="C878">
        <v>2</v>
      </c>
      <c r="D878">
        <v>63</v>
      </c>
      <c r="E878">
        <v>46</v>
      </c>
      <c r="F878">
        <v>0</v>
      </c>
      <c r="G878">
        <v>0</v>
      </c>
      <c r="H878">
        <v>0</v>
      </c>
      <c r="S878">
        <f t="shared" si="842"/>
        <v>122</v>
      </c>
      <c r="T878">
        <f t="shared" si="880"/>
        <v>54.5</v>
      </c>
      <c r="U878" s="31">
        <f t="shared" si="842"/>
        <v>122</v>
      </c>
      <c r="V878">
        <f t="shared" si="894"/>
        <v>56.071428571428569</v>
      </c>
      <c r="W878" s="31">
        <f t="shared" ref="W878" si="901">W877+1</f>
        <v>122</v>
      </c>
      <c r="X878">
        <f t="shared" si="835"/>
        <v>57.238095238095241</v>
      </c>
    </row>
    <row r="879" spans="1:24" x14ac:dyDescent="0.45">
      <c r="A879">
        <v>2023</v>
      </c>
      <c r="B879">
        <v>5</v>
      </c>
      <c r="C879">
        <v>3</v>
      </c>
      <c r="D879">
        <v>63</v>
      </c>
      <c r="E879">
        <v>40</v>
      </c>
      <c r="F879" t="s">
        <v>116</v>
      </c>
      <c r="G879" t="s">
        <v>117</v>
      </c>
      <c r="H879">
        <v>0</v>
      </c>
      <c r="S879">
        <f t="shared" si="842"/>
        <v>123</v>
      </c>
      <c r="T879">
        <f t="shared" si="880"/>
        <v>51.5</v>
      </c>
      <c r="U879" s="31">
        <f t="shared" si="842"/>
        <v>123</v>
      </c>
      <c r="V879">
        <f t="shared" si="894"/>
        <v>55.321428571428569</v>
      </c>
      <c r="W879" s="31">
        <f t="shared" ref="W879" si="902">W878+1</f>
        <v>123</v>
      </c>
      <c r="X879">
        <f t="shared" ref="X879:X942" si="903">AVERAGE(T859:T879)</f>
        <v>56.976190476190474</v>
      </c>
    </row>
    <row r="880" spans="1:24" x14ac:dyDescent="0.45">
      <c r="A880">
        <v>2023</v>
      </c>
      <c r="B880">
        <v>5</v>
      </c>
      <c r="C880">
        <v>4</v>
      </c>
      <c r="D880">
        <v>69</v>
      </c>
      <c r="E880">
        <v>34</v>
      </c>
      <c r="F880">
        <v>0</v>
      </c>
      <c r="G880">
        <v>0</v>
      </c>
      <c r="H880">
        <v>0</v>
      </c>
      <c r="S880">
        <f t="shared" si="842"/>
        <v>124</v>
      </c>
      <c r="T880">
        <f t="shared" si="880"/>
        <v>51.5</v>
      </c>
      <c r="U880" s="31">
        <f t="shared" si="842"/>
        <v>124</v>
      </c>
      <c r="V880">
        <f t="shared" si="894"/>
        <v>54.357142857142854</v>
      </c>
      <c r="W880" s="31">
        <f t="shared" ref="W880" si="904">W879+1</f>
        <v>124</v>
      </c>
      <c r="X880">
        <f t="shared" si="903"/>
        <v>56.476190476190474</v>
      </c>
    </row>
    <row r="881" spans="1:24" x14ac:dyDescent="0.45">
      <c r="A881">
        <v>2023</v>
      </c>
      <c r="B881">
        <v>5</v>
      </c>
      <c r="C881">
        <v>5</v>
      </c>
      <c r="D881">
        <v>77</v>
      </c>
      <c r="E881">
        <v>38</v>
      </c>
      <c r="F881">
        <v>0</v>
      </c>
      <c r="G881">
        <v>0</v>
      </c>
      <c r="H881">
        <v>0</v>
      </c>
      <c r="S881">
        <f t="shared" si="842"/>
        <v>125</v>
      </c>
      <c r="T881">
        <f t="shared" si="880"/>
        <v>57.5</v>
      </c>
      <c r="U881" s="31">
        <f t="shared" si="842"/>
        <v>125</v>
      </c>
      <c r="V881">
        <f t="shared" si="894"/>
        <v>53.821428571428569</v>
      </c>
      <c r="W881" s="31">
        <f t="shared" ref="W881" si="905">W880+1</f>
        <v>125</v>
      </c>
      <c r="X881">
        <f t="shared" si="903"/>
        <v>56.095238095238095</v>
      </c>
    </row>
    <row r="882" spans="1:24" x14ac:dyDescent="0.45">
      <c r="A882">
        <v>2023</v>
      </c>
      <c r="B882">
        <v>5</v>
      </c>
      <c r="C882">
        <v>6</v>
      </c>
      <c r="D882">
        <v>79</v>
      </c>
      <c r="E882">
        <v>45</v>
      </c>
      <c r="F882">
        <v>0</v>
      </c>
      <c r="G882">
        <v>0</v>
      </c>
      <c r="H882">
        <v>0</v>
      </c>
      <c r="S882">
        <f t="shared" si="842"/>
        <v>126</v>
      </c>
      <c r="T882">
        <f t="shared" si="880"/>
        <v>62</v>
      </c>
      <c r="U882" s="31">
        <f t="shared" si="842"/>
        <v>126</v>
      </c>
      <c r="V882">
        <f t="shared" si="894"/>
        <v>54.178571428571431</v>
      </c>
      <c r="W882" s="31">
        <f t="shared" ref="W882" si="906">W881+1</f>
        <v>126</v>
      </c>
      <c r="X882">
        <f t="shared" si="903"/>
        <v>56.095238095238095</v>
      </c>
    </row>
    <row r="883" spans="1:24" x14ac:dyDescent="0.45">
      <c r="A883">
        <v>2023</v>
      </c>
      <c r="B883">
        <v>5</v>
      </c>
      <c r="C883">
        <v>7</v>
      </c>
      <c r="D883">
        <v>75</v>
      </c>
      <c r="E883">
        <v>50</v>
      </c>
      <c r="F883">
        <v>0.26</v>
      </c>
      <c r="G883">
        <v>0</v>
      </c>
      <c r="H883">
        <v>0</v>
      </c>
      <c r="S883">
        <f t="shared" si="842"/>
        <v>127</v>
      </c>
      <c r="T883">
        <f t="shared" si="880"/>
        <v>62.5</v>
      </c>
      <c r="U883" s="31">
        <f t="shared" si="842"/>
        <v>127</v>
      </c>
      <c r="V883">
        <f t="shared" si="894"/>
        <v>55.178571428571431</v>
      </c>
      <c r="W883" s="31">
        <f t="shared" ref="W883" si="907">W882+1</f>
        <v>127</v>
      </c>
      <c r="X883">
        <f t="shared" si="903"/>
        <v>56.023809523809526</v>
      </c>
    </row>
    <row r="884" spans="1:24" x14ac:dyDescent="0.45">
      <c r="A884">
        <v>2023</v>
      </c>
      <c r="B884">
        <v>5</v>
      </c>
      <c r="C884">
        <v>8</v>
      </c>
      <c r="D884">
        <v>74</v>
      </c>
      <c r="E884">
        <v>58</v>
      </c>
      <c r="F884" t="s">
        <v>116</v>
      </c>
      <c r="G884" t="s">
        <v>117</v>
      </c>
      <c r="H884">
        <v>0</v>
      </c>
      <c r="S884">
        <f t="shared" si="842"/>
        <v>128</v>
      </c>
      <c r="T884">
        <f t="shared" si="880"/>
        <v>66</v>
      </c>
      <c r="U884" s="31">
        <f t="shared" si="842"/>
        <v>128</v>
      </c>
      <c r="V884">
        <f t="shared" si="894"/>
        <v>56.5</v>
      </c>
      <c r="W884" s="31">
        <f t="shared" ref="W884" si="908">W883+1</f>
        <v>128</v>
      </c>
      <c r="X884">
        <f t="shared" si="903"/>
        <v>56.69047619047619</v>
      </c>
    </row>
    <row r="885" spans="1:24" x14ac:dyDescent="0.45">
      <c r="A885">
        <v>2023</v>
      </c>
      <c r="B885">
        <v>5</v>
      </c>
      <c r="C885">
        <v>9</v>
      </c>
      <c r="D885">
        <v>82</v>
      </c>
      <c r="E885">
        <v>58</v>
      </c>
      <c r="F885">
        <v>0.11</v>
      </c>
      <c r="G885">
        <v>0</v>
      </c>
      <c r="H885">
        <v>0</v>
      </c>
      <c r="S885">
        <f t="shared" si="842"/>
        <v>129</v>
      </c>
      <c r="T885">
        <f t="shared" si="880"/>
        <v>70</v>
      </c>
      <c r="U885" s="31">
        <f t="shared" si="842"/>
        <v>129</v>
      </c>
      <c r="V885">
        <f t="shared" si="894"/>
        <v>57.964285714285715</v>
      </c>
      <c r="W885" s="31">
        <f t="shared" ref="W885" si="909">W884+1</f>
        <v>129</v>
      </c>
      <c r="X885">
        <f t="shared" si="903"/>
        <v>57.428571428571431</v>
      </c>
    </row>
    <row r="886" spans="1:24" x14ac:dyDescent="0.45">
      <c r="A886">
        <v>2023</v>
      </c>
      <c r="B886">
        <v>5</v>
      </c>
      <c r="C886">
        <v>10</v>
      </c>
      <c r="D886">
        <v>82</v>
      </c>
      <c r="E886">
        <v>49</v>
      </c>
      <c r="F886">
        <v>0</v>
      </c>
      <c r="G886">
        <v>0</v>
      </c>
      <c r="H886">
        <v>0</v>
      </c>
      <c r="S886">
        <f t="shared" ref="S886:U949" si="910">S885+1</f>
        <v>130</v>
      </c>
      <c r="T886">
        <f t="shared" si="880"/>
        <v>65.5</v>
      </c>
      <c r="U886" s="31">
        <f t="shared" si="910"/>
        <v>130</v>
      </c>
      <c r="V886">
        <f t="shared" si="894"/>
        <v>59.178571428571431</v>
      </c>
      <c r="W886" s="31">
        <f t="shared" ref="W886" si="911">W885+1</f>
        <v>130</v>
      </c>
      <c r="X886">
        <f t="shared" si="903"/>
        <v>57.595238095238095</v>
      </c>
    </row>
    <row r="887" spans="1:24" x14ac:dyDescent="0.45">
      <c r="A887">
        <v>2023</v>
      </c>
      <c r="B887">
        <v>5</v>
      </c>
      <c r="C887">
        <v>11</v>
      </c>
      <c r="D887">
        <v>85</v>
      </c>
      <c r="E887">
        <v>53</v>
      </c>
      <c r="F887">
        <v>0</v>
      </c>
      <c r="G887">
        <v>0</v>
      </c>
      <c r="H887">
        <v>0</v>
      </c>
      <c r="S887">
        <f t="shared" si="910"/>
        <v>131</v>
      </c>
      <c r="T887">
        <f t="shared" si="880"/>
        <v>69</v>
      </c>
      <c r="U887" s="31">
        <f t="shared" si="910"/>
        <v>131</v>
      </c>
      <c r="V887">
        <f t="shared" si="894"/>
        <v>60.285714285714285</v>
      </c>
      <c r="W887" s="31">
        <f t="shared" ref="W887" si="912">W886+1</f>
        <v>131</v>
      </c>
      <c r="X887">
        <f t="shared" si="903"/>
        <v>57.785714285714285</v>
      </c>
    </row>
    <row r="888" spans="1:24" x14ac:dyDescent="0.45">
      <c r="A888">
        <v>2023</v>
      </c>
      <c r="B888">
        <v>5</v>
      </c>
      <c r="C888">
        <v>12</v>
      </c>
      <c r="D888">
        <v>86</v>
      </c>
      <c r="E888">
        <v>57</v>
      </c>
      <c r="F888">
        <v>0.82</v>
      </c>
      <c r="G888">
        <v>0</v>
      </c>
      <c r="H888">
        <v>0</v>
      </c>
      <c r="S888">
        <f t="shared" si="910"/>
        <v>132</v>
      </c>
      <c r="T888">
        <f t="shared" si="880"/>
        <v>71.5</v>
      </c>
      <c r="U888" s="31">
        <f t="shared" si="910"/>
        <v>132</v>
      </c>
      <c r="V888">
        <f t="shared" si="894"/>
        <v>60.821428571428569</v>
      </c>
      <c r="W888" s="31">
        <f t="shared" ref="W888" si="913">W887+1</f>
        <v>132</v>
      </c>
      <c r="X888">
        <f t="shared" si="903"/>
        <v>58.095238095238095</v>
      </c>
    </row>
    <row r="889" spans="1:24" x14ac:dyDescent="0.45">
      <c r="A889">
        <v>2023</v>
      </c>
      <c r="B889">
        <v>5</v>
      </c>
      <c r="C889">
        <v>13</v>
      </c>
      <c r="D889">
        <v>79</v>
      </c>
      <c r="E889">
        <v>64</v>
      </c>
      <c r="F889" t="s">
        <v>116</v>
      </c>
      <c r="G889" t="s">
        <v>117</v>
      </c>
      <c r="H889">
        <v>0</v>
      </c>
      <c r="S889">
        <f t="shared" si="910"/>
        <v>133</v>
      </c>
      <c r="T889">
        <f t="shared" si="880"/>
        <v>71.5</v>
      </c>
      <c r="U889" s="31">
        <f t="shared" si="910"/>
        <v>133</v>
      </c>
      <c r="V889">
        <f t="shared" si="894"/>
        <v>61.357142857142854</v>
      </c>
      <c r="W889" s="31">
        <f t="shared" ref="W889" si="914">W888+1</f>
        <v>133</v>
      </c>
      <c r="X889">
        <f t="shared" si="903"/>
        <v>58.785714285714285</v>
      </c>
    </row>
    <row r="890" spans="1:24" x14ac:dyDescent="0.45">
      <c r="A890">
        <v>2023</v>
      </c>
      <c r="B890">
        <v>5</v>
      </c>
      <c r="C890">
        <v>14</v>
      </c>
      <c r="D890">
        <v>82</v>
      </c>
      <c r="E890">
        <v>63</v>
      </c>
      <c r="F890">
        <v>0.31</v>
      </c>
      <c r="G890">
        <v>0</v>
      </c>
      <c r="H890">
        <v>0</v>
      </c>
      <c r="S890">
        <f t="shared" si="910"/>
        <v>134</v>
      </c>
      <c r="T890">
        <f t="shared" si="880"/>
        <v>72.5</v>
      </c>
      <c r="U890" s="31">
        <f t="shared" si="910"/>
        <v>134</v>
      </c>
      <c r="V890">
        <f t="shared" si="894"/>
        <v>62.607142857142854</v>
      </c>
      <c r="W890" s="31">
        <f t="shared" ref="W890" si="915">W889+1</f>
        <v>134</v>
      </c>
      <c r="X890">
        <f t="shared" si="903"/>
        <v>59.928571428571431</v>
      </c>
    </row>
    <row r="891" spans="1:24" x14ac:dyDescent="0.45">
      <c r="A891">
        <v>2023</v>
      </c>
      <c r="B891">
        <v>5</v>
      </c>
      <c r="C891">
        <v>15</v>
      </c>
      <c r="D891">
        <v>78</v>
      </c>
      <c r="E891">
        <v>60</v>
      </c>
      <c r="F891">
        <v>0.16</v>
      </c>
      <c r="G891">
        <v>0</v>
      </c>
      <c r="H891">
        <v>0</v>
      </c>
      <c r="S891">
        <f t="shared" si="910"/>
        <v>135</v>
      </c>
      <c r="T891">
        <f t="shared" si="880"/>
        <v>69</v>
      </c>
      <c r="U891" s="31">
        <f t="shared" si="910"/>
        <v>135</v>
      </c>
      <c r="V891">
        <f t="shared" si="894"/>
        <v>63.892857142857146</v>
      </c>
      <c r="W891" s="31">
        <f t="shared" ref="W891" si="916">W890+1</f>
        <v>135</v>
      </c>
      <c r="X891">
        <f t="shared" si="903"/>
        <v>60.952380952380949</v>
      </c>
    </row>
    <row r="892" spans="1:24" x14ac:dyDescent="0.45">
      <c r="A892">
        <v>2023</v>
      </c>
      <c r="B892">
        <v>5</v>
      </c>
      <c r="C892">
        <v>16</v>
      </c>
      <c r="D892">
        <v>82</v>
      </c>
      <c r="E892">
        <v>66</v>
      </c>
      <c r="F892">
        <v>0.35</v>
      </c>
      <c r="G892">
        <v>0</v>
      </c>
      <c r="H892">
        <v>0</v>
      </c>
      <c r="S892">
        <f t="shared" si="910"/>
        <v>136</v>
      </c>
      <c r="T892">
        <f t="shared" si="880"/>
        <v>74</v>
      </c>
      <c r="U892" s="31">
        <f t="shared" si="910"/>
        <v>136</v>
      </c>
      <c r="V892">
        <f t="shared" si="894"/>
        <v>65.285714285714292</v>
      </c>
      <c r="W892" s="31">
        <f t="shared" ref="W892" si="917">W891+1</f>
        <v>136</v>
      </c>
      <c r="X892">
        <f t="shared" si="903"/>
        <v>62.11904761904762</v>
      </c>
    </row>
    <row r="893" spans="1:24" x14ac:dyDescent="0.45">
      <c r="A893">
        <v>2023</v>
      </c>
      <c r="B893">
        <v>5</v>
      </c>
      <c r="C893">
        <v>17</v>
      </c>
      <c r="D893">
        <v>77</v>
      </c>
      <c r="E893">
        <v>55</v>
      </c>
      <c r="F893">
        <v>0</v>
      </c>
      <c r="G893">
        <v>0</v>
      </c>
      <c r="H893">
        <v>0</v>
      </c>
      <c r="S893">
        <f t="shared" si="910"/>
        <v>137</v>
      </c>
      <c r="T893">
        <f t="shared" si="880"/>
        <v>66</v>
      </c>
      <c r="U893" s="31">
        <f t="shared" si="910"/>
        <v>137</v>
      </c>
      <c r="V893">
        <f t="shared" si="894"/>
        <v>66.321428571428569</v>
      </c>
      <c r="W893" s="31">
        <f t="shared" ref="W893" si="918">W892+1</f>
        <v>137</v>
      </c>
      <c r="X893">
        <f t="shared" si="903"/>
        <v>62.952380952380949</v>
      </c>
    </row>
    <row r="894" spans="1:24" x14ac:dyDescent="0.45">
      <c r="A894">
        <v>2023</v>
      </c>
      <c r="B894">
        <v>5</v>
      </c>
      <c r="C894">
        <v>18</v>
      </c>
      <c r="D894">
        <v>78</v>
      </c>
      <c r="E894">
        <v>51</v>
      </c>
      <c r="F894">
        <v>0</v>
      </c>
      <c r="G894">
        <v>0</v>
      </c>
      <c r="H894">
        <v>0</v>
      </c>
      <c r="S894">
        <f t="shared" si="910"/>
        <v>138</v>
      </c>
      <c r="T894">
        <f t="shared" si="880"/>
        <v>64.5</v>
      </c>
      <c r="U894" s="31">
        <f t="shared" si="910"/>
        <v>138</v>
      </c>
      <c r="V894">
        <f t="shared" si="894"/>
        <v>67.25</v>
      </c>
      <c r="W894" s="31">
        <f t="shared" ref="W894" si="919">W893+1</f>
        <v>138</v>
      </c>
      <c r="X894">
        <f t="shared" si="903"/>
        <v>63.476190476190474</v>
      </c>
    </row>
    <row r="895" spans="1:24" x14ac:dyDescent="0.45">
      <c r="A895">
        <v>2023</v>
      </c>
      <c r="B895">
        <v>5</v>
      </c>
      <c r="C895">
        <v>19</v>
      </c>
      <c r="D895">
        <v>82</v>
      </c>
      <c r="E895">
        <v>56</v>
      </c>
      <c r="F895">
        <v>0</v>
      </c>
      <c r="G895">
        <v>0</v>
      </c>
      <c r="H895">
        <v>0</v>
      </c>
      <c r="S895">
        <f t="shared" si="910"/>
        <v>139</v>
      </c>
      <c r="T895">
        <f t="shared" si="880"/>
        <v>69</v>
      </c>
      <c r="U895" s="31">
        <f t="shared" si="910"/>
        <v>139</v>
      </c>
      <c r="V895">
        <f t="shared" si="894"/>
        <v>68.071428571428569</v>
      </c>
      <c r="W895" s="31">
        <f t="shared" ref="W895" si="920">W894+1</f>
        <v>139</v>
      </c>
      <c r="X895">
        <f t="shared" si="903"/>
        <v>63.714285714285715</v>
      </c>
    </row>
    <row r="896" spans="1:24" x14ac:dyDescent="0.45">
      <c r="A896">
        <v>2023</v>
      </c>
      <c r="B896">
        <v>5</v>
      </c>
      <c r="C896">
        <v>20</v>
      </c>
      <c r="D896">
        <v>72</v>
      </c>
      <c r="E896">
        <v>60</v>
      </c>
      <c r="F896">
        <v>0.16</v>
      </c>
      <c r="G896">
        <v>0</v>
      </c>
      <c r="H896">
        <v>0</v>
      </c>
      <c r="S896">
        <f t="shared" si="910"/>
        <v>140</v>
      </c>
      <c r="T896">
        <f t="shared" si="880"/>
        <v>66</v>
      </c>
      <c r="U896" s="31">
        <f t="shared" si="910"/>
        <v>140</v>
      </c>
      <c r="V896">
        <f t="shared" si="894"/>
        <v>68.357142857142861</v>
      </c>
      <c r="W896" s="31">
        <f t="shared" ref="W896" si="921">W895+1</f>
        <v>140</v>
      </c>
      <c r="X896">
        <f t="shared" si="903"/>
        <v>63.80952380952381</v>
      </c>
    </row>
    <row r="897" spans="1:24" x14ac:dyDescent="0.45">
      <c r="A897">
        <v>2023</v>
      </c>
      <c r="B897">
        <v>5</v>
      </c>
      <c r="C897">
        <v>21</v>
      </c>
      <c r="D897">
        <v>77</v>
      </c>
      <c r="E897">
        <v>52</v>
      </c>
      <c r="F897">
        <v>0</v>
      </c>
      <c r="G897">
        <v>0</v>
      </c>
      <c r="H897">
        <v>0</v>
      </c>
      <c r="S897">
        <f t="shared" si="910"/>
        <v>141</v>
      </c>
      <c r="T897">
        <f t="shared" si="880"/>
        <v>64.5</v>
      </c>
      <c r="U897" s="31">
        <f t="shared" si="910"/>
        <v>141</v>
      </c>
      <c r="V897">
        <f t="shared" si="894"/>
        <v>68.5</v>
      </c>
      <c r="W897" s="31">
        <f t="shared" ref="W897" si="922">W896+1</f>
        <v>141</v>
      </c>
      <c r="X897">
        <f t="shared" si="903"/>
        <v>64.261904761904759</v>
      </c>
    </row>
    <row r="898" spans="1:24" x14ac:dyDescent="0.45">
      <c r="A898">
        <v>2023</v>
      </c>
      <c r="B898">
        <v>5</v>
      </c>
      <c r="C898">
        <v>22</v>
      </c>
      <c r="D898">
        <v>81</v>
      </c>
      <c r="E898">
        <v>51</v>
      </c>
      <c r="F898">
        <v>0</v>
      </c>
      <c r="G898">
        <v>0</v>
      </c>
      <c r="H898">
        <v>0</v>
      </c>
      <c r="S898">
        <f t="shared" si="910"/>
        <v>142</v>
      </c>
      <c r="T898">
        <f t="shared" si="880"/>
        <v>66</v>
      </c>
      <c r="U898" s="31">
        <f t="shared" si="910"/>
        <v>142</v>
      </c>
      <c r="V898">
        <f t="shared" si="894"/>
        <v>68.5</v>
      </c>
      <c r="W898" s="31">
        <f t="shared" ref="W898" si="923">W897+1</f>
        <v>142</v>
      </c>
      <c r="X898">
        <f t="shared" si="903"/>
        <v>64.976190476190482</v>
      </c>
    </row>
    <row r="899" spans="1:24" x14ac:dyDescent="0.45">
      <c r="A899">
        <v>2023</v>
      </c>
      <c r="B899">
        <v>5</v>
      </c>
      <c r="C899">
        <v>23</v>
      </c>
      <c r="D899">
        <v>77</v>
      </c>
      <c r="E899">
        <v>54</v>
      </c>
      <c r="F899">
        <v>0</v>
      </c>
      <c r="G899">
        <v>0</v>
      </c>
      <c r="H899">
        <v>0</v>
      </c>
      <c r="S899">
        <f t="shared" si="910"/>
        <v>143</v>
      </c>
      <c r="T899">
        <f t="shared" si="880"/>
        <v>65.5</v>
      </c>
      <c r="U899" s="31">
        <f t="shared" si="910"/>
        <v>143</v>
      </c>
      <c r="V899">
        <f t="shared" si="894"/>
        <v>68.178571428571431</v>
      </c>
      <c r="W899" s="31">
        <f t="shared" ref="W899" si="924">W898+1</f>
        <v>143</v>
      </c>
      <c r="X899">
        <f t="shared" si="903"/>
        <v>65.5</v>
      </c>
    </row>
    <row r="900" spans="1:24" x14ac:dyDescent="0.45">
      <c r="A900">
        <v>2023</v>
      </c>
      <c r="B900">
        <v>5</v>
      </c>
      <c r="C900">
        <v>24</v>
      </c>
      <c r="D900">
        <v>78</v>
      </c>
      <c r="E900">
        <v>49</v>
      </c>
      <c r="F900">
        <v>0</v>
      </c>
      <c r="G900">
        <v>0</v>
      </c>
      <c r="H900">
        <v>0</v>
      </c>
      <c r="S900">
        <f t="shared" si="910"/>
        <v>144</v>
      </c>
      <c r="T900">
        <f t="shared" si="880"/>
        <v>63.5</v>
      </c>
      <c r="U900" s="31">
        <f t="shared" si="910"/>
        <v>144</v>
      </c>
      <c r="V900">
        <f t="shared" si="894"/>
        <v>68.035714285714292</v>
      </c>
      <c r="W900" s="31">
        <f t="shared" ref="W900" si="925">W899+1</f>
        <v>144</v>
      </c>
      <c r="X900">
        <f t="shared" si="903"/>
        <v>66.071428571428569</v>
      </c>
    </row>
    <row r="901" spans="1:24" x14ac:dyDescent="0.45">
      <c r="A901">
        <v>2023</v>
      </c>
      <c r="B901">
        <v>5</v>
      </c>
      <c r="C901">
        <v>25</v>
      </c>
      <c r="D901">
        <v>82</v>
      </c>
      <c r="E901">
        <v>48</v>
      </c>
      <c r="F901" t="s">
        <v>116</v>
      </c>
      <c r="G901" t="s">
        <v>117</v>
      </c>
      <c r="H901">
        <v>0</v>
      </c>
      <c r="S901">
        <f t="shared" si="910"/>
        <v>145</v>
      </c>
      <c r="T901">
        <f t="shared" si="880"/>
        <v>65</v>
      </c>
      <c r="U901" s="31">
        <f t="shared" si="910"/>
        <v>145</v>
      </c>
      <c r="V901">
        <f t="shared" si="894"/>
        <v>67.75</v>
      </c>
      <c r="W901" s="31">
        <f t="shared" ref="W901" si="926">W900+1</f>
        <v>145</v>
      </c>
      <c r="X901">
        <f t="shared" si="903"/>
        <v>66.714285714285708</v>
      </c>
    </row>
    <row r="902" spans="1:24" x14ac:dyDescent="0.45">
      <c r="A902">
        <v>2023</v>
      </c>
      <c r="B902">
        <v>5</v>
      </c>
      <c r="C902">
        <v>26</v>
      </c>
      <c r="D902">
        <v>77</v>
      </c>
      <c r="E902">
        <v>56</v>
      </c>
      <c r="F902">
        <v>0</v>
      </c>
      <c r="G902">
        <v>0</v>
      </c>
      <c r="H902">
        <v>0</v>
      </c>
      <c r="S902">
        <f t="shared" si="910"/>
        <v>146</v>
      </c>
      <c r="T902">
        <f t="shared" si="880"/>
        <v>66.5</v>
      </c>
      <c r="U902" s="31">
        <f t="shared" si="910"/>
        <v>146</v>
      </c>
      <c r="V902">
        <f t="shared" si="894"/>
        <v>67.392857142857139</v>
      </c>
      <c r="W902" s="31">
        <f t="shared" ref="W902" si="927">W901+1</f>
        <v>146</v>
      </c>
      <c r="X902">
        <f t="shared" si="903"/>
        <v>67.142857142857139</v>
      </c>
    </row>
    <row r="903" spans="1:24" x14ac:dyDescent="0.45">
      <c r="A903">
        <v>2023</v>
      </c>
      <c r="B903">
        <v>5</v>
      </c>
      <c r="C903">
        <v>27</v>
      </c>
      <c r="D903">
        <v>69</v>
      </c>
      <c r="E903">
        <v>49</v>
      </c>
      <c r="F903">
        <v>0.3</v>
      </c>
      <c r="G903">
        <v>0</v>
      </c>
      <c r="H903">
        <v>0</v>
      </c>
      <c r="S903">
        <f t="shared" si="910"/>
        <v>147</v>
      </c>
      <c r="T903">
        <f t="shared" si="880"/>
        <v>59</v>
      </c>
      <c r="U903" s="31">
        <f t="shared" si="910"/>
        <v>147</v>
      </c>
      <c r="V903">
        <f t="shared" si="894"/>
        <v>66.5</v>
      </c>
      <c r="W903" s="31">
        <f t="shared" ref="W903" si="928">W902+1</f>
        <v>147</v>
      </c>
      <c r="X903">
        <f t="shared" si="903"/>
        <v>67</v>
      </c>
    </row>
    <row r="904" spans="1:24" x14ac:dyDescent="0.45">
      <c r="A904">
        <v>2023</v>
      </c>
      <c r="B904">
        <v>5</v>
      </c>
      <c r="C904">
        <v>28</v>
      </c>
      <c r="D904">
        <v>56</v>
      </c>
      <c r="E904">
        <v>51</v>
      </c>
      <c r="F904">
        <v>1.28</v>
      </c>
      <c r="G904">
        <v>0</v>
      </c>
      <c r="H904">
        <v>0</v>
      </c>
      <c r="S904">
        <f t="shared" si="910"/>
        <v>148</v>
      </c>
      <c r="T904">
        <f t="shared" si="880"/>
        <v>53.5</v>
      </c>
      <c r="U904" s="31">
        <f t="shared" si="910"/>
        <v>148</v>
      </c>
      <c r="V904">
        <f t="shared" si="894"/>
        <v>65.142857142857139</v>
      </c>
      <c r="W904" s="31">
        <f t="shared" ref="W904" si="929">W903+1</f>
        <v>148</v>
      </c>
      <c r="X904">
        <f t="shared" si="903"/>
        <v>66.571428571428569</v>
      </c>
    </row>
    <row r="905" spans="1:24" x14ac:dyDescent="0.45">
      <c r="A905">
        <v>2023</v>
      </c>
      <c r="B905">
        <v>5</v>
      </c>
      <c r="C905">
        <v>29</v>
      </c>
      <c r="D905">
        <v>69</v>
      </c>
      <c r="E905">
        <v>55</v>
      </c>
      <c r="F905" t="s">
        <v>116</v>
      </c>
      <c r="G905" t="s">
        <v>117</v>
      </c>
      <c r="H905">
        <v>0</v>
      </c>
      <c r="S905">
        <f t="shared" si="910"/>
        <v>149</v>
      </c>
      <c r="T905">
        <f t="shared" si="880"/>
        <v>62</v>
      </c>
      <c r="U905" s="31">
        <f t="shared" si="910"/>
        <v>149</v>
      </c>
      <c r="V905">
        <f t="shared" si="894"/>
        <v>64.642857142857139</v>
      </c>
      <c r="W905" s="31">
        <f t="shared" ref="W905" si="930">W904+1</f>
        <v>149</v>
      </c>
      <c r="X905">
        <f t="shared" si="903"/>
        <v>66.38095238095238</v>
      </c>
    </row>
    <row r="906" spans="1:24" x14ac:dyDescent="0.45">
      <c r="A906">
        <v>2023</v>
      </c>
      <c r="B906">
        <v>5</v>
      </c>
      <c r="C906">
        <v>30</v>
      </c>
      <c r="D906">
        <v>80</v>
      </c>
      <c r="E906">
        <v>54</v>
      </c>
      <c r="F906" t="s">
        <v>116</v>
      </c>
      <c r="G906" t="s">
        <v>117</v>
      </c>
      <c r="H906">
        <v>0</v>
      </c>
      <c r="S906">
        <f t="shared" si="910"/>
        <v>150</v>
      </c>
      <c r="T906">
        <f t="shared" si="880"/>
        <v>67</v>
      </c>
      <c r="U906" s="31">
        <f t="shared" si="910"/>
        <v>150</v>
      </c>
      <c r="V906">
        <f t="shared" si="894"/>
        <v>64.142857142857139</v>
      </c>
      <c r="W906" s="31">
        <f t="shared" ref="W906" si="931">W905+1</f>
        <v>150</v>
      </c>
      <c r="X906">
        <f t="shared" si="903"/>
        <v>66.238095238095241</v>
      </c>
    </row>
    <row r="907" spans="1:24" x14ac:dyDescent="0.45">
      <c r="A907">
        <v>2023</v>
      </c>
      <c r="B907">
        <v>5</v>
      </c>
      <c r="C907">
        <v>31</v>
      </c>
      <c r="D907">
        <v>82</v>
      </c>
      <c r="E907">
        <v>54</v>
      </c>
      <c r="F907">
        <v>0</v>
      </c>
      <c r="G907">
        <v>0</v>
      </c>
      <c r="H907">
        <v>0</v>
      </c>
      <c r="S907">
        <f t="shared" si="910"/>
        <v>151</v>
      </c>
      <c r="T907">
        <f t="shared" si="880"/>
        <v>68</v>
      </c>
      <c r="U907" s="31">
        <f t="shared" si="910"/>
        <v>151</v>
      </c>
      <c r="V907">
        <f t="shared" si="894"/>
        <v>64.285714285714292</v>
      </c>
      <c r="W907" s="31">
        <f t="shared" ref="W907" si="932">W906+1</f>
        <v>151</v>
      </c>
      <c r="X907">
        <f t="shared" si="903"/>
        <v>66.357142857142861</v>
      </c>
    </row>
    <row r="908" spans="1:24" x14ac:dyDescent="0.45">
      <c r="A908">
        <v>2023</v>
      </c>
      <c r="B908">
        <v>6</v>
      </c>
      <c r="C908">
        <v>1</v>
      </c>
      <c r="D908">
        <v>85</v>
      </c>
      <c r="E908">
        <v>54</v>
      </c>
      <c r="F908">
        <v>0</v>
      </c>
      <c r="G908">
        <v>0</v>
      </c>
      <c r="H908">
        <v>0</v>
      </c>
      <c r="S908">
        <f t="shared" si="910"/>
        <v>152</v>
      </c>
      <c r="T908">
        <f t="shared" si="880"/>
        <v>69.5</v>
      </c>
      <c r="U908" s="31">
        <f t="shared" si="910"/>
        <v>152</v>
      </c>
      <c r="V908">
        <f t="shared" si="894"/>
        <v>64.642857142857139</v>
      </c>
      <c r="W908" s="31">
        <f t="shared" ref="W908" si="933">W907+1</f>
        <v>152</v>
      </c>
      <c r="X908">
        <f t="shared" si="903"/>
        <v>66.38095238095238</v>
      </c>
    </row>
    <row r="909" spans="1:24" x14ac:dyDescent="0.45">
      <c r="A909">
        <v>2023</v>
      </c>
      <c r="B909">
        <v>6</v>
      </c>
      <c r="C909">
        <v>2</v>
      </c>
      <c r="D909">
        <v>87</v>
      </c>
      <c r="E909">
        <v>55</v>
      </c>
      <c r="F909">
        <v>0</v>
      </c>
      <c r="G909">
        <v>0</v>
      </c>
      <c r="H909">
        <v>0</v>
      </c>
      <c r="S909">
        <f t="shared" si="910"/>
        <v>153</v>
      </c>
      <c r="T909">
        <f t="shared" si="880"/>
        <v>71</v>
      </c>
      <c r="U909" s="31">
        <f t="shared" si="910"/>
        <v>153</v>
      </c>
      <c r="V909">
        <f t="shared" si="894"/>
        <v>64.785714285714292</v>
      </c>
      <c r="W909" s="31">
        <f t="shared" ref="W909" si="934">W908+1</f>
        <v>153</v>
      </c>
      <c r="X909">
        <f t="shared" si="903"/>
        <v>66.357142857142861</v>
      </c>
    </row>
    <row r="910" spans="1:24" x14ac:dyDescent="0.45">
      <c r="A910">
        <v>2023</v>
      </c>
      <c r="B910">
        <v>6</v>
      </c>
      <c r="C910">
        <v>3</v>
      </c>
      <c r="D910">
        <v>89</v>
      </c>
      <c r="E910">
        <v>55</v>
      </c>
      <c r="F910" t="s">
        <v>116</v>
      </c>
      <c r="G910" t="s">
        <v>117</v>
      </c>
      <c r="H910">
        <v>0</v>
      </c>
      <c r="S910">
        <f t="shared" si="910"/>
        <v>154</v>
      </c>
      <c r="T910">
        <f t="shared" si="880"/>
        <v>72</v>
      </c>
      <c r="U910" s="31">
        <f t="shared" si="910"/>
        <v>154</v>
      </c>
      <c r="V910">
        <f t="shared" si="894"/>
        <v>65.214285714285708</v>
      </c>
      <c r="W910" s="31">
        <f t="shared" ref="W910" si="935">W909+1</f>
        <v>154</v>
      </c>
      <c r="X910">
        <f t="shared" si="903"/>
        <v>66.38095238095238</v>
      </c>
    </row>
    <row r="911" spans="1:24" x14ac:dyDescent="0.45">
      <c r="A911">
        <v>2023</v>
      </c>
      <c r="B911">
        <v>6</v>
      </c>
      <c r="C911">
        <v>4</v>
      </c>
      <c r="D911">
        <v>86</v>
      </c>
      <c r="E911">
        <v>58</v>
      </c>
      <c r="F911" t="s">
        <v>116</v>
      </c>
      <c r="G911" t="s">
        <v>117</v>
      </c>
      <c r="H911">
        <v>0</v>
      </c>
      <c r="S911">
        <f t="shared" si="910"/>
        <v>155</v>
      </c>
      <c r="T911">
        <f t="shared" si="880"/>
        <v>72</v>
      </c>
      <c r="U911" s="31">
        <f t="shared" si="910"/>
        <v>155</v>
      </c>
      <c r="V911">
        <f t="shared" si="894"/>
        <v>65.75</v>
      </c>
      <c r="W911" s="31">
        <f t="shared" ref="W911" si="936">W910+1</f>
        <v>155</v>
      </c>
      <c r="X911">
        <f t="shared" si="903"/>
        <v>66.357142857142861</v>
      </c>
    </row>
    <row r="912" spans="1:24" x14ac:dyDescent="0.45">
      <c r="A912">
        <v>2023</v>
      </c>
      <c r="B912">
        <v>6</v>
      </c>
      <c r="C912">
        <v>5</v>
      </c>
      <c r="D912">
        <v>85</v>
      </c>
      <c r="E912">
        <v>61</v>
      </c>
      <c r="F912">
        <v>0</v>
      </c>
      <c r="G912">
        <v>0</v>
      </c>
      <c r="H912">
        <v>0</v>
      </c>
      <c r="S912">
        <f t="shared" si="910"/>
        <v>156</v>
      </c>
      <c r="T912">
        <f t="shared" si="880"/>
        <v>73</v>
      </c>
      <c r="U912" s="31">
        <f t="shared" si="910"/>
        <v>156</v>
      </c>
      <c r="V912">
        <f t="shared" si="894"/>
        <v>66.25</v>
      </c>
      <c r="W912" s="31">
        <f t="shared" ref="W912" si="937">W911+1</f>
        <v>156</v>
      </c>
      <c r="X912">
        <f t="shared" si="903"/>
        <v>66.547619047619051</v>
      </c>
    </row>
    <row r="913" spans="1:24" x14ac:dyDescent="0.45">
      <c r="A913">
        <v>2023</v>
      </c>
      <c r="B913">
        <v>6</v>
      </c>
      <c r="C913">
        <v>6</v>
      </c>
      <c r="D913">
        <v>81</v>
      </c>
      <c r="E913">
        <v>53</v>
      </c>
      <c r="F913">
        <v>0</v>
      </c>
      <c r="G913">
        <v>0</v>
      </c>
      <c r="H913">
        <v>0</v>
      </c>
      <c r="S913">
        <f t="shared" si="910"/>
        <v>157</v>
      </c>
      <c r="T913">
        <f t="shared" si="880"/>
        <v>67</v>
      </c>
      <c r="U913" s="31">
        <f t="shared" si="910"/>
        <v>157</v>
      </c>
      <c r="V913">
        <f t="shared" si="894"/>
        <v>66.357142857142861</v>
      </c>
      <c r="W913" s="31">
        <f t="shared" ref="W913" si="938">W912+1</f>
        <v>157</v>
      </c>
      <c r="X913">
        <f t="shared" si="903"/>
        <v>66.214285714285708</v>
      </c>
    </row>
    <row r="914" spans="1:24" x14ac:dyDescent="0.45">
      <c r="A914">
        <v>2023</v>
      </c>
      <c r="B914">
        <v>6</v>
      </c>
      <c r="C914">
        <v>7</v>
      </c>
      <c r="D914">
        <v>65</v>
      </c>
      <c r="E914">
        <v>55</v>
      </c>
      <c r="F914">
        <v>0.42</v>
      </c>
      <c r="G914">
        <v>0</v>
      </c>
      <c r="H914">
        <v>0</v>
      </c>
      <c r="S914">
        <f t="shared" si="910"/>
        <v>158</v>
      </c>
      <c r="T914">
        <f t="shared" si="880"/>
        <v>60</v>
      </c>
      <c r="U914" s="31">
        <f t="shared" si="910"/>
        <v>158</v>
      </c>
      <c r="V914">
        <f t="shared" si="894"/>
        <v>66.107142857142861</v>
      </c>
      <c r="W914" s="31">
        <f t="shared" ref="W914" si="939">W913+1</f>
        <v>158</v>
      </c>
      <c r="X914">
        <f t="shared" si="903"/>
        <v>65.928571428571431</v>
      </c>
    </row>
    <row r="915" spans="1:24" x14ac:dyDescent="0.45">
      <c r="A915">
        <v>2023</v>
      </c>
      <c r="B915">
        <v>6</v>
      </c>
      <c r="C915">
        <v>8</v>
      </c>
      <c r="D915">
        <v>74</v>
      </c>
      <c r="E915">
        <v>50</v>
      </c>
      <c r="F915">
        <v>0</v>
      </c>
      <c r="G915">
        <v>0</v>
      </c>
      <c r="H915">
        <v>0</v>
      </c>
      <c r="S915">
        <f t="shared" si="910"/>
        <v>159</v>
      </c>
      <c r="T915">
        <f t="shared" si="880"/>
        <v>62</v>
      </c>
      <c r="U915" s="31">
        <f t="shared" si="910"/>
        <v>159</v>
      </c>
      <c r="V915">
        <f t="shared" si="894"/>
        <v>65.892857142857139</v>
      </c>
      <c r="W915" s="31">
        <f t="shared" ref="W915" si="940">W914+1</f>
        <v>159</v>
      </c>
      <c r="X915">
        <f t="shared" si="903"/>
        <v>65.80952380952381</v>
      </c>
    </row>
    <row r="916" spans="1:24" x14ac:dyDescent="0.45">
      <c r="A916">
        <v>2023</v>
      </c>
      <c r="B916">
        <v>6</v>
      </c>
      <c r="C916">
        <v>9</v>
      </c>
      <c r="D916">
        <v>77</v>
      </c>
      <c r="E916">
        <v>44</v>
      </c>
      <c r="F916">
        <v>0</v>
      </c>
      <c r="G916">
        <v>0</v>
      </c>
      <c r="H916">
        <v>0</v>
      </c>
      <c r="S916">
        <f t="shared" si="910"/>
        <v>160</v>
      </c>
      <c r="T916">
        <f t="shared" si="880"/>
        <v>60.5</v>
      </c>
      <c r="U916" s="31">
        <f t="shared" si="910"/>
        <v>160</v>
      </c>
      <c r="V916">
        <f t="shared" si="894"/>
        <v>65.464285714285708</v>
      </c>
      <c r="W916" s="31">
        <f t="shared" ref="W916" si="941">W915+1</f>
        <v>160</v>
      </c>
      <c r="X916">
        <f t="shared" si="903"/>
        <v>65.404761904761898</v>
      </c>
    </row>
    <row r="917" spans="1:24" x14ac:dyDescent="0.45">
      <c r="A917">
        <v>2023</v>
      </c>
      <c r="B917">
        <v>6</v>
      </c>
      <c r="C917">
        <v>10</v>
      </c>
      <c r="D917">
        <v>81</v>
      </c>
      <c r="E917">
        <v>48</v>
      </c>
      <c r="F917">
        <v>0</v>
      </c>
      <c r="G917">
        <v>0</v>
      </c>
      <c r="H917">
        <v>0</v>
      </c>
      <c r="S917">
        <f t="shared" si="910"/>
        <v>161</v>
      </c>
      <c r="T917">
        <f t="shared" si="880"/>
        <v>64.5</v>
      </c>
      <c r="U917" s="31">
        <f t="shared" si="910"/>
        <v>161</v>
      </c>
      <c r="V917">
        <f t="shared" si="894"/>
        <v>65.857142857142861</v>
      </c>
      <c r="W917" s="31">
        <f t="shared" ref="W917" si="942">W916+1</f>
        <v>161</v>
      </c>
      <c r="X917">
        <f t="shared" si="903"/>
        <v>65.333333333333329</v>
      </c>
    </row>
    <row r="918" spans="1:24" x14ac:dyDescent="0.45">
      <c r="A918">
        <v>2023</v>
      </c>
      <c r="B918">
        <v>6</v>
      </c>
      <c r="C918">
        <v>11</v>
      </c>
      <c r="D918">
        <v>77</v>
      </c>
      <c r="E918">
        <v>51</v>
      </c>
      <c r="F918">
        <v>0.81</v>
      </c>
      <c r="G918">
        <v>0</v>
      </c>
      <c r="H918">
        <v>0</v>
      </c>
      <c r="S918">
        <f t="shared" si="910"/>
        <v>162</v>
      </c>
      <c r="T918">
        <f t="shared" si="880"/>
        <v>64</v>
      </c>
      <c r="U918" s="31">
        <f t="shared" si="910"/>
        <v>162</v>
      </c>
      <c r="V918">
        <f t="shared" si="894"/>
        <v>66.607142857142861</v>
      </c>
      <c r="W918" s="31">
        <f t="shared" ref="W918" si="943">W917+1</f>
        <v>162</v>
      </c>
      <c r="X918">
        <f t="shared" si="903"/>
        <v>65.30952380952381</v>
      </c>
    </row>
    <row r="919" spans="1:24" x14ac:dyDescent="0.45">
      <c r="A919">
        <v>2023</v>
      </c>
      <c r="B919">
        <v>6</v>
      </c>
      <c r="C919">
        <v>12</v>
      </c>
      <c r="D919">
        <v>75</v>
      </c>
      <c r="E919">
        <v>56</v>
      </c>
      <c r="F919">
        <v>0.27</v>
      </c>
      <c r="G919">
        <v>0</v>
      </c>
      <c r="H919">
        <v>0</v>
      </c>
      <c r="S919">
        <f t="shared" si="910"/>
        <v>163</v>
      </c>
      <c r="T919">
        <f t="shared" si="880"/>
        <v>65.5</v>
      </c>
      <c r="U919" s="31">
        <f t="shared" si="910"/>
        <v>163</v>
      </c>
      <c r="V919">
        <f t="shared" si="894"/>
        <v>66.857142857142861</v>
      </c>
      <c r="W919" s="31">
        <f t="shared" ref="W919" si="944">W918+1</f>
        <v>163</v>
      </c>
      <c r="X919">
        <f t="shared" si="903"/>
        <v>65.285714285714292</v>
      </c>
    </row>
    <row r="920" spans="1:24" x14ac:dyDescent="0.45">
      <c r="A920">
        <v>2023</v>
      </c>
      <c r="B920">
        <v>6</v>
      </c>
      <c r="C920">
        <v>13</v>
      </c>
      <c r="D920">
        <v>75</v>
      </c>
      <c r="E920">
        <v>53</v>
      </c>
      <c r="F920">
        <v>0</v>
      </c>
      <c r="G920">
        <v>0</v>
      </c>
      <c r="H920">
        <v>0</v>
      </c>
      <c r="S920">
        <f t="shared" si="910"/>
        <v>164</v>
      </c>
      <c r="T920">
        <f t="shared" si="880"/>
        <v>64</v>
      </c>
      <c r="U920" s="31">
        <f t="shared" si="910"/>
        <v>164</v>
      </c>
      <c r="V920">
        <f t="shared" si="894"/>
        <v>66.642857142857139</v>
      </c>
      <c r="W920" s="31">
        <f t="shared" ref="W920" si="945">W919+1</f>
        <v>164</v>
      </c>
      <c r="X920">
        <f t="shared" si="903"/>
        <v>65.214285714285708</v>
      </c>
    </row>
    <row r="921" spans="1:24" x14ac:dyDescent="0.45">
      <c r="A921">
        <v>2023</v>
      </c>
      <c r="B921">
        <v>6</v>
      </c>
      <c r="C921">
        <v>14</v>
      </c>
      <c r="D921">
        <v>80</v>
      </c>
      <c r="E921">
        <v>52</v>
      </c>
      <c r="F921">
        <v>0</v>
      </c>
      <c r="G921">
        <v>0</v>
      </c>
      <c r="H921">
        <v>0</v>
      </c>
      <c r="S921">
        <f t="shared" si="910"/>
        <v>165</v>
      </c>
      <c r="T921">
        <f t="shared" si="880"/>
        <v>66</v>
      </c>
      <c r="U921" s="31">
        <f t="shared" si="910"/>
        <v>165</v>
      </c>
      <c r="V921">
        <f t="shared" si="894"/>
        <v>66.5</v>
      </c>
      <c r="W921" s="31">
        <f t="shared" ref="W921" si="946">W920+1</f>
        <v>165</v>
      </c>
      <c r="X921">
        <f t="shared" si="903"/>
        <v>65.333333333333329</v>
      </c>
    </row>
    <row r="922" spans="1:24" x14ac:dyDescent="0.45">
      <c r="A922">
        <v>2023</v>
      </c>
      <c r="B922">
        <v>6</v>
      </c>
      <c r="C922">
        <v>15</v>
      </c>
      <c r="D922">
        <v>82</v>
      </c>
      <c r="E922">
        <v>62</v>
      </c>
      <c r="F922">
        <v>0</v>
      </c>
      <c r="G922">
        <v>0</v>
      </c>
      <c r="H922">
        <v>0</v>
      </c>
      <c r="S922">
        <f t="shared" si="910"/>
        <v>166</v>
      </c>
      <c r="T922">
        <f t="shared" si="880"/>
        <v>72</v>
      </c>
      <c r="U922" s="31">
        <f t="shared" si="910"/>
        <v>166</v>
      </c>
      <c r="V922">
        <f t="shared" si="894"/>
        <v>66.678571428571431</v>
      </c>
      <c r="W922" s="31">
        <f t="shared" ref="W922" si="947">W921+1</f>
        <v>166</v>
      </c>
      <c r="X922">
        <f t="shared" si="903"/>
        <v>65.666666666666671</v>
      </c>
    </row>
    <row r="923" spans="1:24" x14ac:dyDescent="0.45">
      <c r="A923">
        <v>2023</v>
      </c>
      <c r="B923">
        <v>6</v>
      </c>
      <c r="C923">
        <v>16</v>
      </c>
      <c r="D923">
        <v>85</v>
      </c>
      <c r="E923">
        <v>58</v>
      </c>
      <c r="F923">
        <v>0</v>
      </c>
      <c r="G923">
        <v>0</v>
      </c>
      <c r="H923">
        <v>0</v>
      </c>
      <c r="S923">
        <f t="shared" si="910"/>
        <v>167</v>
      </c>
      <c r="T923">
        <f t="shared" ref="T923:T986" si="948">AVERAGE(D923:E923)</f>
        <v>71.5</v>
      </c>
      <c r="U923" s="31">
        <f t="shared" si="910"/>
        <v>167</v>
      </c>
      <c r="V923">
        <f t="shared" si="894"/>
        <v>66.714285714285708</v>
      </c>
      <c r="W923" s="31">
        <f t="shared" ref="W923" si="949">W922+1</f>
        <v>167</v>
      </c>
      <c r="X923">
        <f t="shared" si="903"/>
        <v>65.904761904761898</v>
      </c>
    </row>
    <row r="924" spans="1:24" x14ac:dyDescent="0.45">
      <c r="A924">
        <v>2023</v>
      </c>
      <c r="B924">
        <v>6</v>
      </c>
      <c r="C924">
        <v>17</v>
      </c>
      <c r="D924">
        <v>81</v>
      </c>
      <c r="E924">
        <v>52</v>
      </c>
      <c r="F924">
        <v>0</v>
      </c>
      <c r="G924">
        <v>0</v>
      </c>
      <c r="H924">
        <v>0</v>
      </c>
      <c r="S924">
        <f t="shared" si="910"/>
        <v>168</v>
      </c>
      <c r="T924">
        <f t="shared" si="948"/>
        <v>66.5</v>
      </c>
      <c r="U924" s="31">
        <f t="shared" si="910"/>
        <v>168</v>
      </c>
      <c r="V924">
        <f t="shared" si="894"/>
        <v>66.321428571428569</v>
      </c>
      <c r="W924" s="31">
        <f t="shared" ref="W924" si="950">W923+1</f>
        <v>168</v>
      </c>
      <c r="X924">
        <f t="shared" si="903"/>
        <v>66.261904761904759</v>
      </c>
    </row>
    <row r="925" spans="1:24" x14ac:dyDescent="0.45">
      <c r="A925">
        <v>2023</v>
      </c>
      <c r="B925">
        <v>6</v>
      </c>
      <c r="C925">
        <v>18</v>
      </c>
      <c r="D925">
        <v>85</v>
      </c>
      <c r="E925">
        <v>51</v>
      </c>
      <c r="F925">
        <v>0</v>
      </c>
      <c r="G925">
        <v>0</v>
      </c>
      <c r="H925">
        <v>0</v>
      </c>
      <c r="S925">
        <f t="shared" si="910"/>
        <v>169</v>
      </c>
      <c r="T925">
        <f t="shared" si="948"/>
        <v>68</v>
      </c>
      <c r="U925" s="31">
        <f t="shared" si="910"/>
        <v>169</v>
      </c>
      <c r="V925">
        <f t="shared" si="894"/>
        <v>66.035714285714292</v>
      </c>
      <c r="W925" s="31">
        <f t="shared" ref="W925" si="951">W924+1</f>
        <v>169</v>
      </c>
      <c r="X925">
        <f t="shared" si="903"/>
        <v>66.952380952380949</v>
      </c>
    </row>
    <row r="926" spans="1:24" x14ac:dyDescent="0.45">
      <c r="A926">
        <v>2023</v>
      </c>
      <c r="B926">
        <v>6</v>
      </c>
      <c r="C926">
        <v>19</v>
      </c>
      <c r="D926">
        <v>78</v>
      </c>
      <c r="E926">
        <v>64</v>
      </c>
      <c r="F926">
        <v>0.03</v>
      </c>
      <c r="G926">
        <v>0</v>
      </c>
      <c r="H926">
        <v>0</v>
      </c>
      <c r="S926">
        <f t="shared" si="910"/>
        <v>170</v>
      </c>
      <c r="T926">
        <f t="shared" si="948"/>
        <v>71</v>
      </c>
      <c r="U926" s="31">
        <f t="shared" si="910"/>
        <v>170</v>
      </c>
      <c r="V926">
        <f t="shared" si="894"/>
        <v>65.892857142857139</v>
      </c>
      <c r="W926" s="31">
        <f t="shared" ref="W926" si="952">W925+1</f>
        <v>170</v>
      </c>
      <c r="X926">
        <f t="shared" si="903"/>
        <v>67.38095238095238</v>
      </c>
    </row>
    <row r="927" spans="1:24" x14ac:dyDescent="0.45">
      <c r="A927">
        <v>2023</v>
      </c>
      <c r="B927">
        <v>6</v>
      </c>
      <c r="C927">
        <v>20</v>
      </c>
      <c r="D927">
        <v>81</v>
      </c>
      <c r="E927">
        <v>64</v>
      </c>
      <c r="F927">
        <v>0.14000000000000001</v>
      </c>
      <c r="G927">
        <v>0</v>
      </c>
      <c r="H927">
        <v>0</v>
      </c>
      <c r="S927">
        <f t="shared" si="910"/>
        <v>171</v>
      </c>
      <c r="T927">
        <f t="shared" si="948"/>
        <v>72.5</v>
      </c>
      <c r="U927" s="31">
        <f t="shared" si="910"/>
        <v>171</v>
      </c>
      <c r="V927">
        <f t="shared" si="894"/>
        <v>66.285714285714292</v>
      </c>
      <c r="W927" s="31">
        <f t="shared" ref="W927" si="953">W926+1</f>
        <v>171</v>
      </c>
      <c r="X927">
        <f t="shared" si="903"/>
        <v>67.642857142857139</v>
      </c>
    </row>
    <row r="928" spans="1:24" x14ac:dyDescent="0.45">
      <c r="A928">
        <v>2023</v>
      </c>
      <c r="B928">
        <v>6</v>
      </c>
      <c r="C928">
        <v>21</v>
      </c>
      <c r="D928">
        <v>72</v>
      </c>
      <c r="E928">
        <v>63</v>
      </c>
      <c r="F928" t="s">
        <v>116</v>
      </c>
      <c r="G928" t="s">
        <v>117</v>
      </c>
      <c r="H928">
        <v>0</v>
      </c>
      <c r="S928">
        <f t="shared" si="910"/>
        <v>172</v>
      </c>
      <c r="T928">
        <f t="shared" si="948"/>
        <v>67.5</v>
      </c>
      <c r="U928" s="31">
        <f t="shared" si="910"/>
        <v>172</v>
      </c>
      <c r="V928">
        <f t="shared" si="894"/>
        <v>66.821428571428569</v>
      </c>
      <c r="W928" s="31">
        <f t="shared" ref="W928" si="954">W927+1</f>
        <v>172</v>
      </c>
      <c r="X928">
        <f t="shared" si="903"/>
        <v>67.61904761904762</v>
      </c>
    </row>
    <row r="929" spans="1:24" x14ac:dyDescent="0.45">
      <c r="A929">
        <v>2023</v>
      </c>
      <c r="B929">
        <v>6</v>
      </c>
      <c r="C929">
        <v>22</v>
      </c>
      <c r="D929">
        <v>75</v>
      </c>
      <c r="E929">
        <v>60</v>
      </c>
      <c r="F929">
        <v>0.75</v>
      </c>
      <c r="G929">
        <v>0</v>
      </c>
      <c r="H929">
        <v>0</v>
      </c>
      <c r="S929">
        <f t="shared" si="910"/>
        <v>173</v>
      </c>
      <c r="T929">
        <f t="shared" si="948"/>
        <v>67.5</v>
      </c>
      <c r="U929" s="31">
        <f t="shared" si="910"/>
        <v>173</v>
      </c>
      <c r="V929">
        <f t="shared" si="894"/>
        <v>67.214285714285708</v>
      </c>
      <c r="W929" s="31">
        <f t="shared" ref="W929" si="955">W928+1</f>
        <v>173</v>
      </c>
      <c r="X929">
        <f t="shared" si="903"/>
        <v>67.523809523809518</v>
      </c>
    </row>
    <row r="930" spans="1:24" x14ac:dyDescent="0.45">
      <c r="A930">
        <v>2023</v>
      </c>
      <c r="B930">
        <v>6</v>
      </c>
      <c r="C930">
        <v>23</v>
      </c>
      <c r="D930">
        <v>77</v>
      </c>
      <c r="E930">
        <v>60</v>
      </c>
      <c r="F930">
        <v>0.26</v>
      </c>
      <c r="G930">
        <v>0</v>
      </c>
      <c r="H930">
        <v>0</v>
      </c>
      <c r="S930">
        <f t="shared" si="910"/>
        <v>174</v>
      </c>
      <c r="T930">
        <f t="shared" si="948"/>
        <v>68.5</v>
      </c>
      <c r="U930" s="31">
        <f t="shared" si="910"/>
        <v>174</v>
      </c>
      <c r="V930">
        <f t="shared" si="894"/>
        <v>67.785714285714292</v>
      </c>
      <c r="W930" s="31">
        <f t="shared" ref="W930" si="956">W929+1</f>
        <v>174</v>
      </c>
      <c r="X930">
        <f t="shared" si="903"/>
        <v>67.404761904761898</v>
      </c>
    </row>
    <row r="931" spans="1:24" x14ac:dyDescent="0.45">
      <c r="A931">
        <v>2023</v>
      </c>
      <c r="B931">
        <v>6</v>
      </c>
      <c r="C931">
        <v>24</v>
      </c>
      <c r="D931">
        <v>81</v>
      </c>
      <c r="E931">
        <v>64</v>
      </c>
      <c r="F931" t="s">
        <v>116</v>
      </c>
      <c r="G931" t="s">
        <v>117</v>
      </c>
      <c r="H931">
        <v>0</v>
      </c>
      <c r="S931">
        <f t="shared" si="910"/>
        <v>175</v>
      </c>
      <c r="T931">
        <f t="shared" si="948"/>
        <v>72.5</v>
      </c>
      <c r="U931" s="31">
        <f t="shared" si="910"/>
        <v>175</v>
      </c>
      <c r="V931">
        <f t="shared" si="894"/>
        <v>68.357142857142861</v>
      </c>
      <c r="W931" s="31">
        <f t="shared" ref="W931" si="957">W930+1</f>
        <v>175</v>
      </c>
      <c r="X931">
        <f t="shared" si="903"/>
        <v>67.428571428571431</v>
      </c>
    </row>
    <row r="932" spans="1:24" x14ac:dyDescent="0.45">
      <c r="A932">
        <v>2023</v>
      </c>
      <c r="B932">
        <v>6</v>
      </c>
      <c r="C932">
        <v>25</v>
      </c>
      <c r="D932">
        <v>82</v>
      </c>
      <c r="E932">
        <v>61</v>
      </c>
      <c r="F932">
        <v>0</v>
      </c>
      <c r="G932">
        <v>0</v>
      </c>
      <c r="H932">
        <v>0</v>
      </c>
      <c r="S932">
        <f t="shared" si="910"/>
        <v>176</v>
      </c>
      <c r="T932">
        <f t="shared" si="948"/>
        <v>71.5</v>
      </c>
      <c r="U932" s="31">
        <f t="shared" si="910"/>
        <v>176</v>
      </c>
      <c r="V932">
        <f t="shared" si="894"/>
        <v>68.892857142857139</v>
      </c>
      <c r="W932" s="31">
        <f t="shared" ref="W932" si="958">W931+1</f>
        <v>176</v>
      </c>
      <c r="X932">
        <f t="shared" si="903"/>
        <v>67.404761904761898</v>
      </c>
    </row>
    <row r="933" spans="1:24" x14ac:dyDescent="0.45">
      <c r="A933">
        <v>2023</v>
      </c>
      <c r="B933">
        <v>6</v>
      </c>
      <c r="C933">
        <v>26</v>
      </c>
      <c r="D933">
        <v>84</v>
      </c>
      <c r="E933">
        <v>62</v>
      </c>
      <c r="F933">
        <v>0.48</v>
      </c>
      <c r="G933">
        <v>0</v>
      </c>
      <c r="H933">
        <v>0</v>
      </c>
      <c r="S933">
        <f t="shared" si="910"/>
        <v>177</v>
      </c>
      <c r="T933">
        <f t="shared" si="948"/>
        <v>73</v>
      </c>
      <c r="U933" s="31">
        <f t="shared" si="910"/>
        <v>177</v>
      </c>
      <c r="V933">
        <f t="shared" si="894"/>
        <v>69.428571428571431</v>
      </c>
      <c r="W933" s="31">
        <f t="shared" ref="W933" si="959">W932+1</f>
        <v>177</v>
      </c>
      <c r="X933">
        <f t="shared" si="903"/>
        <v>67.404761904761898</v>
      </c>
    </row>
    <row r="934" spans="1:24" x14ac:dyDescent="0.45">
      <c r="A934">
        <v>2023</v>
      </c>
      <c r="B934">
        <v>6</v>
      </c>
      <c r="C934">
        <v>27</v>
      </c>
      <c r="D934">
        <v>82</v>
      </c>
      <c r="E934">
        <v>62</v>
      </c>
      <c r="F934" t="s">
        <v>116</v>
      </c>
      <c r="G934" t="s">
        <v>117</v>
      </c>
      <c r="H934">
        <v>0</v>
      </c>
      <c r="S934">
        <f t="shared" si="910"/>
        <v>178</v>
      </c>
      <c r="T934">
        <f t="shared" si="948"/>
        <v>72</v>
      </c>
      <c r="U934" s="31">
        <f t="shared" si="910"/>
        <v>178</v>
      </c>
      <c r="V934">
        <f t="shared" si="894"/>
        <v>70</v>
      </c>
      <c r="W934" s="31">
        <f t="shared" ref="W934" si="960">W933+1</f>
        <v>178</v>
      </c>
      <c r="X934">
        <f t="shared" si="903"/>
        <v>67.642857142857139</v>
      </c>
    </row>
    <row r="935" spans="1:24" x14ac:dyDescent="0.45">
      <c r="A935">
        <v>2023</v>
      </c>
      <c r="B935">
        <v>6</v>
      </c>
      <c r="C935">
        <v>28</v>
      </c>
      <c r="D935">
        <v>85</v>
      </c>
      <c r="E935">
        <v>61</v>
      </c>
      <c r="F935">
        <v>0</v>
      </c>
      <c r="G935">
        <v>0</v>
      </c>
      <c r="H935">
        <v>0</v>
      </c>
      <c r="S935">
        <f t="shared" si="910"/>
        <v>179</v>
      </c>
      <c r="T935">
        <f t="shared" si="948"/>
        <v>73</v>
      </c>
      <c r="U935" s="31">
        <f t="shared" si="910"/>
        <v>179</v>
      </c>
      <c r="V935">
        <f t="shared" si="894"/>
        <v>70.5</v>
      </c>
      <c r="W935" s="31">
        <f t="shared" ref="W935" si="961">W934+1</f>
        <v>179</v>
      </c>
      <c r="X935">
        <f t="shared" si="903"/>
        <v>68.261904761904759</v>
      </c>
    </row>
    <row r="936" spans="1:24" x14ac:dyDescent="0.45">
      <c r="A936">
        <v>2023</v>
      </c>
      <c r="B936">
        <v>6</v>
      </c>
      <c r="C936">
        <v>29</v>
      </c>
      <c r="D936">
        <v>87</v>
      </c>
      <c r="E936">
        <v>59</v>
      </c>
      <c r="F936">
        <v>0</v>
      </c>
      <c r="G936">
        <v>0</v>
      </c>
      <c r="H936">
        <v>0</v>
      </c>
      <c r="S936">
        <f t="shared" si="910"/>
        <v>180</v>
      </c>
      <c r="T936">
        <f t="shared" si="948"/>
        <v>73</v>
      </c>
      <c r="U936" s="31">
        <f t="shared" si="910"/>
        <v>180</v>
      </c>
      <c r="V936">
        <f t="shared" ref="V936:V999" si="962">AVERAGE(T923:T936)</f>
        <v>70.571428571428569</v>
      </c>
      <c r="W936" s="31">
        <f t="shared" ref="W936" si="963">W935+1</f>
        <v>180</v>
      </c>
      <c r="X936">
        <f t="shared" si="903"/>
        <v>68.785714285714292</v>
      </c>
    </row>
    <row r="937" spans="1:24" x14ac:dyDescent="0.45">
      <c r="A937">
        <v>2023</v>
      </c>
      <c r="B937">
        <v>6</v>
      </c>
      <c r="C937">
        <v>30</v>
      </c>
      <c r="D937">
        <v>83</v>
      </c>
      <c r="E937">
        <v>66</v>
      </c>
      <c r="F937">
        <v>0.13</v>
      </c>
      <c r="G937">
        <v>0</v>
      </c>
      <c r="H937">
        <v>0</v>
      </c>
      <c r="S937">
        <f t="shared" si="910"/>
        <v>181</v>
      </c>
      <c r="T937">
        <f t="shared" si="948"/>
        <v>74.5</v>
      </c>
      <c r="U937" s="31">
        <f t="shared" si="910"/>
        <v>181</v>
      </c>
      <c r="V937">
        <f t="shared" si="962"/>
        <v>70.785714285714292</v>
      </c>
      <c r="W937" s="31">
        <f t="shared" ref="W937" si="964">W936+1</f>
        <v>181</v>
      </c>
      <c r="X937">
        <f t="shared" si="903"/>
        <v>69.452380952380949</v>
      </c>
    </row>
    <row r="938" spans="1:24" x14ac:dyDescent="0.45">
      <c r="A938">
        <v>2023</v>
      </c>
      <c r="B938">
        <v>7</v>
      </c>
      <c r="C938">
        <v>1</v>
      </c>
      <c r="D938">
        <v>90</v>
      </c>
      <c r="E938">
        <v>66</v>
      </c>
      <c r="F938">
        <v>0</v>
      </c>
      <c r="G938">
        <v>0</v>
      </c>
      <c r="H938">
        <v>0</v>
      </c>
      <c r="S938">
        <f t="shared" si="910"/>
        <v>182</v>
      </c>
      <c r="T938">
        <f t="shared" si="948"/>
        <v>78</v>
      </c>
      <c r="U938" s="31">
        <f t="shared" si="910"/>
        <v>182</v>
      </c>
      <c r="V938">
        <f t="shared" si="962"/>
        <v>71.607142857142861</v>
      </c>
      <c r="W938" s="31">
        <f t="shared" ref="W938" si="965">W937+1</f>
        <v>182</v>
      </c>
      <c r="X938">
        <f t="shared" si="903"/>
        <v>70.095238095238102</v>
      </c>
    </row>
    <row r="939" spans="1:24" x14ac:dyDescent="0.45">
      <c r="A939">
        <v>2023</v>
      </c>
      <c r="B939">
        <v>7</v>
      </c>
      <c r="C939">
        <v>2</v>
      </c>
      <c r="D939">
        <v>88</v>
      </c>
      <c r="E939">
        <v>65</v>
      </c>
      <c r="F939">
        <v>0.08</v>
      </c>
      <c r="G939">
        <v>0</v>
      </c>
      <c r="H939">
        <v>0</v>
      </c>
      <c r="S939">
        <f t="shared" si="910"/>
        <v>183</v>
      </c>
      <c r="T939">
        <f t="shared" si="948"/>
        <v>76.5</v>
      </c>
      <c r="U939" s="31">
        <f t="shared" si="910"/>
        <v>183</v>
      </c>
      <c r="V939">
        <f t="shared" si="962"/>
        <v>72.214285714285708</v>
      </c>
      <c r="W939" s="31">
        <f t="shared" ref="W939" si="966">W938+1</f>
        <v>183</v>
      </c>
      <c r="X939">
        <f t="shared" si="903"/>
        <v>70.69047619047619</v>
      </c>
    </row>
    <row r="940" spans="1:24" x14ac:dyDescent="0.45">
      <c r="A940">
        <v>2023</v>
      </c>
      <c r="B940">
        <v>7</v>
      </c>
      <c r="C940">
        <v>3</v>
      </c>
      <c r="D940">
        <v>85</v>
      </c>
      <c r="E940">
        <v>69</v>
      </c>
      <c r="F940">
        <v>0.09</v>
      </c>
      <c r="G940">
        <v>0</v>
      </c>
      <c r="H940">
        <v>0</v>
      </c>
      <c r="S940">
        <f t="shared" si="910"/>
        <v>184</v>
      </c>
      <c r="T940">
        <f t="shared" si="948"/>
        <v>77</v>
      </c>
      <c r="U940" s="31">
        <f t="shared" si="910"/>
        <v>184</v>
      </c>
      <c r="V940">
        <f t="shared" si="962"/>
        <v>72.642857142857139</v>
      </c>
      <c r="W940" s="31">
        <f t="shared" ref="W940" si="967">W939+1</f>
        <v>184</v>
      </c>
      <c r="X940">
        <f t="shared" si="903"/>
        <v>71.238095238095241</v>
      </c>
    </row>
    <row r="941" spans="1:24" x14ac:dyDescent="0.45">
      <c r="A941">
        <v>2023</v>
      </c>
      <c r="B941">
        <v>7</v>
      </c>
      <c r="C941">
        <v>4</v>
      </c>
      <c r="D941">
        <v>87</v>
      </c>
      <c r="E941">
        <v>67</v>
      </c>
      <c r="F941">
        <v>0</v>
      </c>
      <c r="G941">
        <v>0</v>
      </c>
      <c r="H941">
        <v>0</v>
      </c>
      <c r="S941">
        <f t="shared" si="910"/>
        <v>185</v>
      </c>
      <c r="T941">
        <f t="shared" si="948"/>
        <v>77</v>
      </c>
      <c r="U941" s="31">
        <f t="shared" si="910"/>
        <v>185</v>
      </c>
      <c r="V941">
        <f t="shared" si="962"/>
        <v>72.964285714285708</v>
      </c>
      <c r="W941" s="31">
        <f t="shared" ref="W941" si="968">W940+1</f>
        <v>185</v>
      </c>
      <c r="X941">
        <f t="shared" si="903"/>
        <v>71.857142857142861</v>
      </c>
    </row>
    <row r="942" spans="1:24" x14ac:dyDescent="0.45">
      <c r="A942">
        <v>2023</v>
      </c>
      <c r="B942">
        <v>7</v>
      </c>
      <c r="C942">
        <v>5</v>
      </c>
      <c r="D942">
        <v>86</v>
      </c>
      <c r="E942">
        <v>66</v>
      </c>
      <c r="F942">
        <v>0.02</v>
      </c>
      <c r="G942">
        <v>0</v>
      </c>
      <c r="H942">
        <v>0</v>
      </c>
      <c r="S942">
        <f t="shared" si="910"/>
        <v>186</v>
      </c>
      <c r="T942">
        <f t="shared" si="948"/>
        <v>76</v>
      </c>
      <c r="U942" s="31">
        <f t="shared" si="910"/>
        <v>186</v>
      </c>
      <c r="V942">
        <f t="shared" si="962"/>
        <v>73.571428571428569</v>
      </c>
      <c r="W942" s="31">
        <f t="shared" ref="W942" si="969">W941+1</f>
        <v>186</v>
      </c>
      <c r="X942">
        <f t="shared" si="903"/>
        <v>72.333333333333329</v>
      </c>
    </row>
    <row r="943" spans="1:24" x14ac:dyDescent="0.45">
      <c r="A943">
        <v>2023</v>
      </c>
      <c r="B943">
        <v>7</v>
      </c>
      <c r="C943">
        <v>6</v>
      </c>
      <c r="D943">
        <v>89</v>
      </c>
      <c r="E943">
        <v>65</v>
      </c>
      <c r="F943" t="s">
        <v>116</v>
      </c>
      <c r="G943" t="s">
        <v>117</v>
      </c>
      <c r="H943">
        <v>0</v>
      </c>
      <c r="S943">
        <f t="shared" si="910"/>
        <v>187</v>
      </c>
      <c r="T943">
        <f t="shared" si="948"/>
        <v>77</v>
      </c>
      <c r="U943" s="31">
        <f t="shared" si="910"/>
        <v>187</v>
      </c>
      <c r="V943">
        <f t="shared" si="962"/>
        <v>74.25</v>
      </c>
      <c r="W943" s="31">
        <f t="shared" ref="W943" si="970">W942+1</f>
        <v>187</v>
      </c>
      <c r="X943">
        <f t="shared" ref="X943:X1006" si="971">AVERAGE(T923:T943)</f>
        <v>72.571428571428569</v>
      </c>
    </row>
    <row r="944" spans="1:24" x14ac:dyDescent="0.45">
      <c r="A944">
        <v>2023</v>
      </c>
      <c r="B944">
        <v>7</v>
      </c>
      <c r="C944">
        <v>7</v>
      </c>
      <c r="D944">
        <v>90</v>
      </c>
      <c r="E944">
        <v>68</v>
      </c>
      <c r="F944">
        <v>0</v>
      </c>
      <c r="G944">
        <v>0</v>
      </c>
      <c r="H944">
        <v>0</v>
      </c>
      <c r="S944">
        <f t="shared" si="910"/>
        <v>188</v>
      </c>
      <c r="T944">
        <f t="shared" si="948"/>
        <v>79</v>
      </c>
      <c r="U944" s="31">
        <f t="shared" si="910"/>
        <v>188</v>
      </c>
      <c r="V944">
        <f t="shared" si="962"/>
        <v>75</v>
      </c>
      <c r="W944" s="31">
        <f t="shared" ref="W944" si="972">W943+1</f>
        <v>188</v>
      </c>
      <c r="X944">
        <f t="shared" si="971"/>
        <v>72.928571428571431</v>
      </c>
    </row>
    <row r="945" spans="1:24" x14ac:dyDescent="0.45">
      <c r="A945">
        <v>2023</v>
      </c>
      <c r="B945">
        <v>7</v>
      </c>
      <c r="C945">
        <v>8</v>
      </c>
      <c r="D945">
        <v>88</v>
      </c>
      <c r="E945">
        <v>63</v>
      </c>
      <c r="F945">
        <v>0</v>
      </c>
      <c r="G945">
        <v>0</v>
      </c>
      <c r="H945">
        <v>0</v>
      </c>
      <c r="S945">
        <f t="shared" si="910"/>
        <v>189</v>
      </c>
      <c r="T945">
        <f t="shared" si="948"/>
        <v>75.5</v>
      </c>
      <c r="U945" s="31">
        <f t="shared" si="910"/>
        <v>189</v>
      </c>
      <c r="V945">
        <f t="shared" si="962"/>
        <v>75.214285714285708</v>
      </c>
      <c r="W945" s="31">
        <f t="shared" ref="W945" si="973">W944+1</f>
        <v>189</v>
      </c>
      <c r="X945">
        <f t="shared" si="971"/>
        <v>73.357142857142861</v>
      </c>
    </row>
    <row r="946" spans="1:24" x14ac:dyDescent="0.45">
      <c r="A946">
        <v>2023</v>
      </c>
      <c r="B946">
        <v>7</v>
      </c>
      <c r="C946">
        <v>9</v>
      </c>
      <c r="D946">
        <v>82</v>
      </c>
      <c r="E946">
        <v>70</v>
      </c>
      <c r="F946">
        <v>0.34</v>
      </c>
      <c r="G946">
        <v>0</v>
      </c>
      <c r="H946">
        <v>0</v>
      </c>
      <c r="S946">
        <f t="shared" si="910"/>
        <v>190</v>
      </c>
      <c r="T946">
        <f t="shared" si="948"/>
        <v>76</v>
      </c>
      <c r="U946" s="31">
        <f t="shared" si="910"/>
        <v>190</v>
      </c>
      <c r="V946">
        <f t="shared" si="962"/>
        <v>75.535714285714292</v>
      </c>
      <c r="W946" s="31">
        <f t="shared" ref="W946" si="974">W945+1</f>
        <v>190</v>
      </c>
      <c r="X946">
        <f t="shared" si="971"/>
        <v>73.738095238095241</v>
      </c>
    </row>
    <row r="947" spans="1:24" x14ac:dyDescent="0.45">
      <c r="A947">
        <v>2023</v>
      </c>
      <c r="B947">
        <v>7</v>
      </c>
      <c r="C947">
        <v>10</v>
      </c>
      <c r="D947">
        <v>85</v>
      </c>
      <c r="E947">
        <v>61</v>
      </c>
      <c r="F947">
        <v>0</v>
      </c>
      <c r="G947">
        <v>0</v>
      </c>
      <c r="H947">
        <v>0</v>
      </c>
      <c r="S947">
        <f t="shared" si="910"/>
        <v>191</v>
      </c>
      <c r="T947">
        <f t="shared" si="948"/>
        <v>73</v>
      </c>
      <c r="U947" s="31">
        <f t="shared" si="910"/>
        <v>191</v>
      </c>
      <c r="V947">
        <f t="shared" si="962"/>
        <v>75.535714285714292</v>
      </c>
      <c r="W947" s="31">
        <f t="shared" ref="W947" si="975">W946+1</f>
        <v>191</v>
      </c>
      <c r="X947">
        <f t="shared" si="971"/>
        <v>73.833333333333329</v>
      </c>
    </row>
    <row r="948" spans="1:24" x14ac:dyDescent="0.45">
      <c r="A948">
        <v>2023</v>
      </c>
      <c r="B948">
        <v>7</v>
      </c>
      <c r="C948">
        <v>11</v>
      </c>
      <c r="D948">
        <v>87</v>
      </c>
      <c r="E948">
        <v>56</v>
      </c>
      <c r="F948">
        <v>0</v>
      </c>
      <c r="G948">
        <v>0</v>
      </c>
      <c r="H948">
        <v>0</v>
      </c>
      <c r="S948">
        <f t="shared" si="910"/>
        <v>192</v>
      </c>
      <c r="T948">
        <f t="shared" si="948"/>
        <v>71.5</v>
      </c>
      <c r="U948" s="31">
        <f t="shared" si="910"/>
        <v>192</v>
      </c>
      <c r="V948">
        <f t="shared" si="962"/>
        <v>75.5</v>
      </c>
      <c r="W948" s="31">
        <f t="shared" ref="W948" si="976">W947+1</f>
        <v>192</v>
      </c>
      <c r="X948">
        <f t="shared" si="971"/>
        <v>73.785714285714292</v>
      </c>
    </row>
    <row r="949" spans="1:24" x14ac:dyDescent="0.45">
      <c r="A949">
        <v>2023</v>
      </c>
      <c r="B949">
        <v>7</v>
      </c>
      <c r="C949">
        <v>12</v>
      </c>
      <c r="D949">
        <v>90</v>
      </c>
      <c r="E949">
        <v>60</v>
      </c>
      <c r="F949">
        <v>0</v>
      </c>
      <c r="G949">
        <v>0</v>
      </c>
      <c r="H949">
        <v>0</v>
      </c>
      <c r="S949">
        <f t="shared" si="910"/>
        <v>193</v>
      </c>
      <c r="T949">
        <f t="shared" si="948"/>
        <v>75</v>
      </c>
      <c r="U949" s="31">
        <f t="shared" si="910"/>
        <v>193</v>
      </c>
      <c r="V949">
        <f t="shared" si="962"/>
        <v>75.642857142857139</v>
      </c>
      <c r="W949" s="31">
        <f t="shared" ref="W949" si="977">W948+1</f>
        <v>193</v>
      </c>
      <c r="X949">
        <f t="shared" si="971"/>
        <v>74.142857142857139</v>
      </c>
    </row>
    <row r="950" spans="1:24" x14ac:dyDescent="0.45">
      <c r="A950">
        <v>2023</v>
      </c>
      <c r="B950">
        <v>7</v>
      </c>
      <c r="C950">
        <v>13</v>
      </c>
      <c r="D950">
        <v>90</v>
      </c>
      <c r="E950">
        <v>63</v>
      </c>
      <c r="F950">
        <v>0.14000000000000001</v>
      </c>
      <c r="G950">
        <v>0</v>
      </c>
      <c r="H950">
        <v>0</v>
      </c>
      <c r="S950">
        <f t="shared" ref="S950:U1013" si="978">S949+1</f>
        <v>194</v>
      </c>
      <c r="T950">
        <f t="shared" si="948"/>
        <v>76.5</v>
      </c>
      <c r="U950" s="31">
        <f t="shared" si="978"/>
        <v>194</v>
      </c>
      <c r="V950">
        <f t="shared" si="962"/>
        <v>75.892857142857139</v>
      </c>
      <c r="W950" s="31">
        <f t="shared" ref="W950" si="979">W949+1</f>
        <v>194</v>
      </c>
      <c r="X950">
        <f t="shared" si="971"/>
        <v>74.571428571428569</v>
      </c>
    </row>
    <row r="951" spans="1:24" x14ac:dyDescent="0.45">
      <c r="A951">
        <v>2023</v>
      </c>
      <c r="B951">
        <v>7</v>
      </c>
      <c r="C951">
        <v>14</v>
      </c>
      <c r="D951">
        <v>90</v>
      </c>
      <c r="E951">
        <v>68</v>
      </c>
      <c r="F951">
        <v>0.68</v>
      </c>
      <c r="G951">
        <v>0</v>
      </c>
      <c r="H951">
        <v>0</v>
      </c>
      <c r="S951">
        <f t="shared" si="978"/>
        <v>195</v>
      </c>
      <c r="T951">
        <f t="shared" si="948"/>
        <v>79</v>
      </c>
      <c r="U951" s="31">
        <f t="shared" si="978"/>
        <v>195</v>
      </c>
      <c r="V951">
        <f t="shared" si="962"/>
        <v>76.214285714285708</v>
      </c>
      <c r="W951" s="31">
        <f t="shared" ref="W951" si="980">W950+1</f>
        <v>195</v>
      </c>
      <c r="X951">
        <f t="shared" si="971"/>
        <v>75.071428571428569</v>
      </c>
    </row>
    <row r="952" spans="1:24" x14ac:dyDescent="0.45">
      <c r="A952">
        <v>2023</v>
      </c>
      <c r="B952">
        <v>7</v>
      </c>
      <c r="C952">
        <v>15</v>
      </c>
      <c r="D952">
        <v>90</v>
      </c>
      <c r="E952">
        <v>66</v>
      </c>
      <c r="F952">
        <v>0.85</v>
      </c>
      <c r="G952">
        <v>0</v>
      </c>
      <c r="H952">
        <v>0</v>
      </c>
      <c r="S952">
        <f t="shared" si="978"/>
        <v>196</v>
      </c>
      <c r="T952">
        <f t="shared" si="948"/>
        <v>78</v>
      </c>
      <c r="U952" s="31">
        <f t="shared" si="978"/>
        <v>196</v>
      </c>
      <c r="V952">
        <f t="shared" si="962"/>
        <v>76.214285714285708</v>
      </c>
      <c r="W952" s="31">
        <f t="shared" ref="W952" si="981">W951+1</f>
        <v>196</v>
      </c>
      <c r="X952">
        <f t="shared" si="971"/>
        <v>75.333333333333329</v>
      </c>
    </row>
    <row r="953" spans="1:24" x14ac:dyDescent="0.45">
      <c r="A953">
        <v>2023</v>
      </c>
      <c r="B953">
        <v>7</v>
      </c>
      <c r="C953">
        <v>16</v>
      </c>
      <c r="D953">
        <v>87</v>
      </c>
      <c r="E953">
        <v>66</v>
      </c>
      <c r="F953">
        <v>0</v>
      </c>
      <c r="G953">
        <v>0</v>
      </c>
      <c r="H953">
        <v>0</v>
      </c>
      <c r="S953">
        <f t="shared" si="978"/>
        <v>197</v>
      </c>
      <c r="T953">
        <f t="shared" si="948"/>
        <v>76.5</v>
      </c>
      <c r="U953" s="31">
        <f t="shared" si="978"/>
        <v>197</v>
      </c>
      <c r="V953">
        <f t="shared" si="962"/>
        <v>76.214285714285708</v>
      </c>
      <c r="W953" s="31">
        <f t="shared" ref="W953" si="982">W952+1</f>
        <v>197</v>
      </c>
      <c r="X953">
        <f t="shared" si="971"/>
        <v>75.571428571428569</v>
      </c>
    </row>
    <row r="954" spans="1:24" x14ac:dyDescent="0.45">
      <c r="A954">
        <v>2023</v>
      </c>
      <c r="B954">
        <v>7</v>
      </c>
      <c r="C954">
        <v>17</v>
      </c>
      <c r="D954">
        <v>86</v>
      </c>
      <c r="E954">
        <v>62</v>
      </c>
      <c r="F954">
        <v>0</v>
      </c>
      <c r="G954">
        <v>0</v>
      </c>
      <c r="H954">
        <v>0</v>
      </c>
      <c r="S954">
        <f t="shared" si="978"/>
        <v>198</v>
      </c>
      <c r="T954">
        <f t="shared" si="948"/>
        <v>74</v>
      </c>
      <c r="U954" s="31">
        <f t="shared" si="978"/>
        <v>198</v>
      </c>
      <c r="V954">
        <f t="shared" si="962"/>
        <v>76</v>
      </c>
      <c r="W954" s="31">
        <f t="shared" ref="W954" si="983">W953+1</f>
        <v>198</v>
      </c>
      <c r="X954">
        <f t="shared" si="971"/>
        <v>75.61904761904762</v>
      </c>
    </row>
    <row r="955" spans="1:24" x14ac:dyDescent="0.45">
      <c r="A955">
        <v>2023</v>
      </c>
      <c r="B955">
        <v>7</v>
      </c>
      <c r="C955">
        <v>18</v>
      </c>
      <c r="D955">
        <v>87</v>
      </c>
      <c r="E955">
        <v>65</v>
      </c>
      <c r="F955">
        <v>0.13</v>
      </c>
      <c r="G955">
        <v>0</v>
      </c>
      <c r="H955">
        <v>0</v>
      </c>
      <c r="S955">
        <f t="shared" si="978"/>
        <v>199</v>
      </c>
      <c r="T955">
        <f t="shared" si="948"/>
        <v>76</v>
      </c>
      <c r="U955" s="31">
        <f t="shared" si="978"/>
        <v>199</v>
      </c>
      <c r="V955">
        <f t="shared" si="962"/>
        <v>75.928571428571431</v>
      </c>
      <c r="W955" s="31">
        <f t="shared" ref="W955" si="984">W954+1</f>
        <v>199</v>
      </c>
      <c r="X955">
        <f t="shared" si="971"/>
        <v>75.80952380952381</v>
      </c>
    </row>
    <row r="956" spans="1:24" x14ac:dyDescent="0.45">
      <c r="A956">
        <v>2023</v>
      </c>
      <c r="B956">
        <v>7</v>
      </c>
      <c r="C956">
        <v>19</v>
      </c>
      <c r="D956">
        <v>80</v>
      </c>
      <c r="E956">
        <v>67</v>
      </c>
      <c r="F956" t="s">
        <v>116</v>
      </c>
      <c r="G956" t="s">
        <v>117</v>
      </c>
      <c r="H956">
        <v>0</v>
      </c>
      <c r="S956">
        <f t="shared" si="978"/>
        <v>200</v>
      </c>
      <c r="T956">
        <f t="shared" si="948"/>
        <v>73.5</v>
      </c>
      <c r="U956" s="31">
        <f t="shared" si="978"/>
        <v>200</v>
      </c>
      <c r="V956">
        <f t="shared" si="962"/>
        <v>75.75</v>
      </c>
      <c r="W956" s="31">
        <f t="shared" ref="W956" si="985">W955+1</f>
        <v>200</v>
      </c>
      <c r="X956">
        <f t="shared" si="971"/>
        <v>75.833333333333329</v>
      </c>
    </row>
    <row r="957" spans="1:24" x14ac:dyDescent="0.45">
      <c r="A957">
        <v>2023</v>
      </c>
      <c r="B957">
        <v>7</v>
      </c>
      <c r="C957">
        <v>20</v>
      </c>
      <c r="D957">
        <v>80</v>
      </c>
      <c r="E957">
        <v>65</v>
      </c>
      <c r="F957">
        <v>0.18</v>
      </c>
      <c r="G957">
        <v>0</v>
      </c>
      <c r="H957">
        <v>0</v>
      </c>
      <c r="S957">
        <f t="shared" si="978"/>
        <v>201</v>
      </c>
      <c r="T957">
        <f t="shared" si="948"/>
        <v>72.5</v>
      </c>
      <c r="U957" s="31">
        <f t="shared" si="978"/>
        <v>201</v>
      </c>
      <c r="V957">
        <f t="shared" si="962"/>
        <v>75.428571428571431</v>
      </c>
      <c r="W957" s="31">
        <f t="shared" ref="W957" si="986">W956+1</f>
        <v>201</v>
      </c>
      <c r="X957">
        <f t="shared" si="971"/>
        <v>75.80952380952381</v>
      </c>
    </row>
    <row r="958" spans="1:24" x14ac:dyDescent="0.45">
      <c r="A958">
        <v>2023</v>
      </c>
      <c r="B958">
        <v>7</v>
      </c>
      <c r="C958">
        <v>21</v>
      </c>
      <c r="D958">
        <v>88</v>
      </c>
      <c r="E958">
        <v>67</v>
      </c>
      <c r="F958">
        <v>0</v>
      </c>
      <c r="G958">
        <v>0</v>
      </c>
      <c r="H958">
        <v>0</v>
      </c>
      <c r="S958">
        <f t="shared" si="978"/>
        <v>202</v>
      </c>
      <c r="T958">
        <f t="shared" si="948"/>
        <v>77.5</v>
      </c>
      <c r="U958" s="31">
        <f t="shared" si="978"/>
        <v>202</v>
      </c>
      <c r="V958">
        <f t="shared" si="962"/>
        <v>75.321428571428569</v>
      </c>
      <c r="W958" s="31">
        <f t="shared" ref="W958" si="987">W957+1</f>
        <v>202</v>
      </c>
      <c r="X958">
        <f t="shared" si="971"/>
        <v>75.952380952380949</v>
      </c>
    </row>
    <row r="959" spans="1:24" x14ac:dyDescent="0.45">
      <c r="A959">
        <v>2023</v>
      </c>
      <c r="B959">
        <v>7</v>
      </c>
      <c r="C959">
        <v>22</v>
      </c>
      <c r="D959">
        <v>84</v>
      </c>
      <c r="E959">
        <v>67</v>
      </c>
      <c r="F959">
        <v>0.03</v>
      </c>
      <c r="G959">
        <v>0</v>
      </c>
      <c r="H959">
        <v>0</v>
      </c>
      <c r="S959">
        <f t="shared" si="978"/>
        <v>203</v>
      </c>
      <c r="T959">
        <f t="shared" si="948"/>
        <v>75.5</v>
      </c>
      <c r="U959" s="31">
        <f t="shared" si="978"/>
        <v>203</v>
      </c>
      <c r="V959">
        <f t="shared" si="962"/>
        <v>75.321428571428569</v>
      </c>
      <c r="W959" s="31">
        <f t="shared" ref="W959" si="988">W958+1</f>
        <v>203</v>
      </c>
      <c r="X959">
        <f t="shared" si="971"/>
        <v>75.833333333333329</v>
      </c>
    </row>
    <row r="960" spans="1:24" x14ac:dyDescent="0.45">
      <c r="A960">
        <v>2023</v>
      </c>
      <c r="B960">
        <v>7</v>
      </c>
      <c r="C960">
        <v>23</v>
      </c>
      <c r="D960">
        <v>88</v>
      </c>
      <c r="E960">
        <v>63</v>
      </c>
      <c r="F960">
        <v>0</v>
      </c>
      <c r="G960">
        <v>0</v>
      </c>
      <c r="H960">
        <v>0</v>
      </c>
      <c r="S960">
        <f t="shared" si="978"/>
        <v>204</v>
      </c>
      <c r="T960">
        <f t="shared" si="948"/>
        <v>75.5</v>
      </c>
      <c r="U960" s="31">
        <f t="shared" si="978"/>
        <v>204</v>
      </c>
      <c r="V960">
        <f t="shared" si="962"/>
        <v>75.285714285714292</v>
      </c>
      <c r="W960" s="31">
        <f t="shared" ref="W960" si="989">W959+1</f>
        <v>204</v>
      </c>
      <c r="X960">
        <f t="shared" si="971"/>
        <v>75.785714285714292</v>
      </c>
    </row>
    <row r="961" spans="1:24" x14ac:dyDescent="0.45">
      <c r="A961">
        <v>2023</v>
      </c>
      <c r="B961">
        <v>7</v>
      </c>
      <c r="C961">
        <v>24</v>
      </c>
      <c r="D961">
        <v>87</v>
      </c>
      <c r="E961">
        <v>61</v>
      </c>
      <c r="F961">
        <v>0</v>
      </c>
      <c r="G961">
        <v>0</v>
      </c>
      <c r="H961">
        <v>0</v>
      </c>
      <c r="S961">
        <f t="shared" si="978"/>
        <v>205</v>
      </c>
      <c r="T961">
        <f t="shared" si="948"/>
        <v>74</v>
      </c>
      <c r="U961" s="31">
        <f t="shared" si="978"/>
        <v>205</v>
      </c>
      <c r="V961">
        <f t="shared" si="962"/>
        <v>75.357142857142861</v>
      </c>
      <c r="W961" s="31">
        <f t="shared" ref="W961" si="990">W960+1</f>
        <v>205</v>
      </c>
      <c r="X961">
        <f t="shared" si="971"/>
        <v>75.642857142857139</v>
      </c>
    </row>
    <row r="962" spans="1:24" x14ac:dyDescent="0.45">
      <c r="A962">
        <v>2023</v>
      </c>
      <c r="B962">
        <v>7</v>
      </c>
      <c r="C962">
        <v>25</v>
      </c>
      <c r="D962">
        <v>89</v>
      </c>
      <c r="E962">
        <v>63</v>
      </c>
      <c r="F962" t="s">
        <v>116</v>
      </c>
      <c r="G962" t="s">
        <v>117</v>
      </c>
      <c r="H962">
        <v>0</v>
      </c>
      <c r="S962">
        <f t="shared" si="978"/>
        <v>206</v>
      </c>
      <c r="T962">
        <f t="shared" si="948"/>
        <v>76</v>
      </c>
      <c r="U962" s="31">
        <f t="shared" si="978"/>
        <v>206</v>
      </c>
      <c r="V962">
        <f t="shared" si="962"/>
        <v>75.678571428571431</v>
      </c>
      <c r="W962" s="31">
        <f t="shared" ref="W962" si="991">W961+1</f>
        <v>206</v>
      </c>
      <c r="X962">
        <f t="shared" si="971"/>
        <v>75.595238095238102</v>
      </c>
    </row>
    <row r="963" spans="1:24" x14ac:dyDescent="0.45">
      <c r="A963">
        <v>2023</v>
      </c>
      <c r="B963">
        <v>7</v>
      </c>
      <c r="C963">
        <v>26</v>
      </c>
      <c r="D963">
        <v>92</v>
      </c>
      <c r="E963">
        <v>65</v>
      </c>
      <c r="F963">
        <v>0</v>
      </c>
      <c r="G963">
        <v>0</v>
      </c>
      <c r="H963">
        <v>0</v>
      </c>
      <c r="S963">
        <f t="shared" si="978"/>
        <v>207</v>
      </c>
      <c r="T963">
        <f t="shared" si="948"/>
        <v>78.5</v>
      </c>
      <c r="U963" s="31">
        <f t="shared" si="978"/>
        <v>207</v>
      </c>
      <c r="V963">
        <f t="shared" si="962"/>
        <v>75.928571428571431</v>
      </c>
      <c r="W963" s="31">
        <f t="shared" ref="W963" si="992">W962+1</f>
        <v>207</v>
      </c>
      <c r="X963">
        <f t="shared" si="971"/>
        <v>75.714285714285708</v>
      </c>
    </row>
    <row r="964" spans="1:24" x14ac:dyDescent="0.45">
      <c r="A964">
        <v>2023</v>
      </c>
      <c r="B964">
        <v>7</v>
      </c>
      <c r="C964">
        <v>27</v>
      </c>
      <c r="D964">
        <v>92</v>
      </c>
      <c r="E964">
        <v>68</v>
      </c>
      <c r="F964">
        <v>0</v>
      </c>
      <c r="G964">
        <v>0</v>
      </c>
      <c r="H964">
        <v>0</v>
      </c>
      <c r="S964">
        <f t="shared" si="978"/>
        <v>208</v>
      </c>
      <c r="T964">
        <f t="shared" si="948"/>
        <v>80</v>
      </c>
      <c r="U964" s="31">
        <f t="shared" si="978"/>
        <v>208</v>
      </c>
      <c r="V964">
        <f t="shared" si="962"/>
        <v>76.178571428571431</v>
      </c>
      <c r="W964" s="31">
        <f t="shared" ref="W964" si="993">W963+1</f>
        <v>208</v>
      </c>
      <c r="X964">
        <f t="shared" si="971"/>
        <v>75.857142857142861</v>
      </c>
    </row>
    <row r="965" spans="1:24" x14ac:dyDescent="0.45">
      <c r="A965">
        <v>2023</v>
      </c>
      <c r="B965">
        <v>7</v>
      </c>
      <c r="C965">
        <v>28</v>
      </c>
      <c r="D965">
        <v>95</v>
      </c>
      <c r="E965">
        <v>68</v>
      </c>
      <c r="F965" t="s">
        <v>116</v>
      </c>
      <c r="G965" t="s">
        <v>117</v>
      </c>
      <c r="H965">
        <v>0</v>
      </c>
      <c r="S965">
        <f t="shared" si="978"/>
        <v>209</v>
      </c>
      <c r="T965">
        <f t="shared" si="948"/>
        <v>81.5</v>
      </c>
      <c r="U965" s="31">
        <f t="shared" si="978"/>
        <v>209</v>
      </c>
      <c r="V965">
        <f t="shared" si="962"/>
        <v>76.357142857142861</v>
      </c>
      <c r="W965" s="31">
        <f t="shared" ref="W965" si="994">W964+1</f>
        <v>209</v>
      </c>
      <c r="X965">
        <f t="shared" si="971"/>
        <v>75.976190476190482</v>
      </c>
    </row>
    <row r="966" spans="1:24" x14ac:dyDescent="0.45">
      <c r="A966">
        <v>2023</v>
      </c>
      <c r="B966">
        <v>7</v>
      </c>
      <c r="C966">
        <v>29</v>
      </c>
      <c r="D966">
        <v>93</v>
      </c>
      <c r="E966">
        <v>68</v>
      </c>
      <c r="F966">
        <v>0.09</v>
      </c>
      <c r="G966">
        <v>0</v>
      </c>
      <c r="H966">
        <v>0</v>
      </c>
      <c r="S966">
        <f t="shared" si="978"/>
        <v>210</v>
      </c>
      <c r="T966">
        <f t="shared" si="948"/>
        <v>80.5</v>
      </c>
      <c r="U966" s="31">
        <f t="shared" si="978"/>
        <v>210</v>
      </c>
      <c r="V966">
        <f t="shared" si="962"/>
        <v>76.535714285714292</v>
      </c>
      <c r="W966" s="31">
        <f t="shared" ref="W966" si="995">W965+1</f>
        <v>210</v>
      </c>
      <c r="X966">
        <f t="shared" si="971"/>
        <v>76.214285714285708</v>
      </c>
    </row>
    <row r="967" spans="1:24" x14ac:dyDescent="0.45">
      <c r="A967">
        <v>2023</v>
      </c>
      <c r="B967">
        <v>7</v>
      </c>
      <c r="C967">
        <v>30</v>
      </c>
      <c r="D967">
        <v>82</v>
      </c>
      <c r="E967">
        <v>66</v>
      </c>
      <c r="F967">
        <v>0.83</v>
      </c>
      <c r="G967">
        <v>0</v>
      </c>
      <c r="H967">
        <v>0</v>
      </c>
      <c r="S967">
        <f t="shared" si="978"/>
        <v>211</v>
      </c>
      <c r="T967">
        <f t="shared" si="948"/>
        <v>74</v>
      </c>
      <c r="U967" s="31">
        <f t="shared" si="978"/>
        <v>211</v>
      </c>
      <c r="V967">
        <f t="shared" si="962"/>
        <v>76.357142857142861</v>
      </c>
      <c r="W967" s="31">
        <f t="shared" ref="W967" si="996">W966+1</f>
        <v>211</v>
      </c>
      <c r="X967">
        <f t="shared" si="971"/>
        <v>76.11904761904762</v>
      </c>
    </row>
    <row r="968" spans="1:24" x14ac:dyDescent="0.45">
      <c r="A968">
        <v>2023</v>
      </c>
      <c r="B968">
        <v>7</v>
      </c>
      <c r="C968">
        <v>31</v>
      </c>
      <c r="D968">
        <v>85</v>
      </c>
      <c r="E968">
        <v>64</v>
      </c>
      <c r="F968">
        <v>0.39</v>
      </c>
      <c r="G968">
        <v>0</v>
      </c>
      <c r="H968">
        <v>0</v>
      </c>
      <c r="S968">
        <f t="shared" si="978"/>
        <v>212</v>
      </c>
      <c r="T968">
        <f t="shared" si="948"/>
        <v>74.5</v>
      </c>
      <c r="U968" s="31">
        <f t="shared" si="978"/>
        <v>212</v>
      </c>
      <c r="V968">
        <f t="shared" si="962"/>
        <v>76.392857142857139</v>
      </c>
      <c r="W968" s="31">
        <f t="shared" ref="W968" si="997">W967+1</f>
        <v>212</v>
      </c>
      <c r="X968">
        <f t="shared" si="971"/>
        <v>76.19047619047619</v>
      </c>
    </row>
    <row r="969" spans="1:24" x14ac:dyDescent="0.45">
      <c r="A969">
        <v>2023</v>
      </c>
      <c r="B969">
        <v>8</v>
      </c>
      <c r="C969">
        <v>1</v>
      </c>
      <c r="D969">
        <v>85</v>
      </c>
      <c r="E969">
        <v>63</v>
      </c>
      <c r="F969">
        <v>0</v>
      </c>
      <c r="G969">
        <v>0</v>
      </c>
      <c r="H969">
        <v>0</v>
      </c>
      <c r="S969">
        <f t="shared" si="978"/>
        <v>213</v>
      </c>
      <c r="T969">
        <f t="shared" si="948"/>
        <v>74</v>
      </c>
      <c r="U969" s="31">
        <f t="shared" si="978"/>
        <v>213</v>
      </c>
      <c r="V969">
        <f t="shared" si="962"/>
        <v>76.25</v>
      </c>
      <c r="W969" s="31">
        <f t="shared" ref="W969" si="998">W968+1</f>
        <v>213</v>
      </c>
      <c r="X969">
        <f t="shared" si="971"/>
        <v>76.30952380952381</v>
      </c>
    </row>
    <row r="970" spans="1:24" x14ac:dyDescent="0.45">
      <c r="A970">
        <v>2023</v>
      </c>
      <c r="B970">
        <v>8</v>
      </c>
      <c r="C970">
        <v>2</v>
      </c>
      <c r="D970">
        <v>87</v>
      </c>
      <c r="E970">
        <v>61</v>
      </c>
      <c r="F970">
        <v>0</v>
      </c>
      <c r="G970">
        <v>0</v>
      </c>
      <c r="H970">
        <v>0</v>
      </c>
      <c r="S970">
        <f t="shared" si="978"/>
        <v>214</v>
      </c>
      <c r="T970">
        <f t="shared" si="948"/>
        <v>74</v>
      </c>
      <c r="U970" s="31">
        <f t="shared" si="978"/>
        <v>214</v>
      </c>
      <c r="V970">
        <f t="shared" si="962"/>
        <v>76.285714285714292</v>
      </c>
      <c r="W970" s="31">
        <f t="shared" ref="W970" si="999">W969+1</f>
        <v>214</v>
      </c>
      <c r="X970">
        <f t="shared" si="971"/>
        <v>76.261904761904759</v>
      </c>
    </row>
    <row r="971" spans="1:24" x14ac:dyDescent="0.45">
      <c r="A971">
        <v>2023</v>
      </c>
      <c r="B971">
        <v>8</v>
      </c>
      <c r="C971">
        <v>3</v>
      </c>
      <c r="D971">
        <v>75</v>
      </c>
      <c r="E971">
        <v>69</v>
      </c>
      <c r="F971">
        <v>2.33</v>
      </c>
      <c r="G971">
        <v>0</v>
      </c>
      <c r="H971">
        <v>0</v>
      </c>
      <c r="S971">
        <f t="shared" si="978"/>
        <v>215</v>
      </c>
      <c r="T971">
        <f t="shared" si="948"/>
        <v>72</v>
      </c>
      <c r="U971" s="31">
        <f t="shared" si="978"/>
        <v>215</v>
      </c>
      <c r="V971">
        <f t="shared" si="962"/>
        <v>76.25</v>
      </c>
      <c r="W971" s="31">
        <f t="shared" ref="W971" si="1000">W970+1</f>
        <v>215</v>
      </c>
      <c r="X971">
        <f t="shared" si="971"/>
        <v>76.047619047619051</v>
      </c>
    </row>
    <row r="972" spans="1:24" x14ac:dyDescent="0.45">
      <c r="A972">
        <v>2023</v>
      </c>
      <c r="B972">
        <v>8</v>
      </c>
      <c r="C972">
        <v>4</v>
      </c>
      <c r="D972">
        <v>85</v>
      </c>
      <c r="E972">
        <v>67</v>
      </c>
      <c r="F972">
        <v>0</v>
      </c>
      <c r="G972">
        <v>0</v>
      </c>
      <c r="H972">
        <v>0</v>
      </c>
      <c r="S972">
        <f t="shared" si="978"/>
        <v>216</v>
      </c>
      <c r="T972">
        <f t="shared" si="948"/>
        <v>76</v>
      </c>
      <c r="U972" s="31">
        <f t="shared" si="978"/>
        <v>216</v>
      </c>
      <c r="V972">
        <f t="shared" si="962"/>
        <v>76.142857142857139</v>
      </c>
      <c r="W972" s="31">
        <f t="shared" ref="W972" si="1001">W971+1</f>
        <v>216</v>
      </c>
      <c r="X972">
        <f t="shared" si="971"/>
        <v>75.904761904761898</v>
      </c>
    </row>
    <row r="973" spans="1:24" x14ac:dyDescent="0.45">
      <c r="A973">
        <v>2023</v>
      </c>
      <c r="B973">
        <v>8</v>
      </c>
      <c r="C973">
        <v>5</v>
      </c>
      <c r="D973">
        <v>89</v>
      </c>
      <c r="E973">
        <v>63</v>
      </c>
      <c r="F973">
        <v>0</v>
      </c>
      <c r="G973">
        <v>0</v>
      </c>
      <c r="H973">
        <v>0</v>
      </c>
      <c r="S973">
        <f t="shared" si="978"/>
        <v>217</v>
      </c>
      <c r="T973">
        <f t="shared" si="948"/>
        <v>76</v>
      </c>
      <c r="U973" s="31">
        <f t="shared" si="978"/>
        <v>217</v>
      </c>
      <c r="V973">
        <f t="shared" si="962"/>
        <v>76.178571428571431</v>
      </c>
      <c r="W973" s="31">
        <f t="shared" ref="W973" si="1002">W972+1</f>
        <v>217</v>
      </c>
      <c r="X973">
        <f t="shared" si="971"/>
        <v>75.80952380952381</v>
      </c>
    </row>
    <row r="974" spans="1:24" x14ac:dyDescent="0.45">
      <c r="A974">
        <v>2023</v>
      </c>
      <c r="B974">
        <v>8</v>
      </c>
      <c r="C974">
        <v>6</v>
      </c>
      <c r="D974">
        <v>83</v>
      </c>
      <c r="E974">
        <v>68</v>
      </c>
      <c r="F974">
        <v>0.14000000000000001</v>
      </c>
      <c r="G974">
        <v>0</v>
      </c>
      <c r="H974">
        <v>0</v>
      </c>
      <c r="S974">
        <f t="shared" si="978"/>
        <v>218</v>
      </c>
      <c r="T974">
        <f t="shared" si="948"/>
        <v>75.5</v>
      </c>
      <c r="U974" s="31">
        <f t="shared" si="978"/>
        <v>218</v>
      </c>
      <c r="V974">
        <f t="shared" si="962"/>
        <v>76.178571428571431</v>
      </c>
      <c r="W974" s="31">
        <f t="shared" ref="W974" si="1003">W973+1</f>
        <v>218</v>
      </c>
      <c r="X974">
        <f t="shared" si="971"/>
        <v>75.761904761904759</v>
      </c>
    </row>
    <row r="975" spans="1:24" x14ac:dyDescent="0.45">
      <c r="A975">
        <v>2023</v>
      </c>
      <c r="B975">
        <v>8</v>
      </c>
      <c r="C975">
        <v>7</v>
      </c>
      <c r="D975">
        <v>83</v>
      </c>
      <c r="E975">
        <v>68</v>
      </c>
      <c r="F975">
        <v>0.61</v>
      </c>
      <c r="G975">
        <v>0</v>
      </c>
      <c r="H975">
        <v>0</v>
      </c>
      <c r="S975">
        <f t="shared" si="978"/>
        <v>219</v>
      </c>
      <c r="T975">
        <f t="shared" si="948"/>
        <v>75.5</v>
      </c>
      <c r="U975" s="31">
        <f t="shared" si="978"/>
        <v>219</v>
      </c>
      <c r="V975">
        <f t="shared" si="962"/>
        <v>76.285714285714292</v>
      </c>
      <c r="W975" s="31">
        <f t="shared" ref="W975" si="1004">W974+1</f>
        <v>219</v>
      </c>
      <c r="X975">
        <f t="shared" si="971"/>
        <v>75.833333333333329</v>
      </c>
    </row>
    <row r="976" spans="1:24" x14ac:dyDescent="0.45">
      <c r="A976">
        <v>2023</v>
      </c>
      <c r="B976">
        <v>8</v>
      </c>
      <c r="C976">
        <v>8</v>
      </c>
      <c r="D976">
        <v>77</v>
      </c>
      <c r="E976">
        <v>64</v>
      </c>
      <c r="F976">
        <v>0.22</v>
      </c>
      <c r="G976">
        <v>0</v>
      </c>
      <c r="H976">
        <v>0</v>
      </c>
      <c r="S976">
        <f t="shared" si="978"/>
        <v>220</v>
      </c>
      <c r="T976">
        <f t="shared" si="948"/>
        <v>70.5</v>
      </c>
      <c r="U976" s="31">
        <f t="shared" si="978"/>
        <v>220</v>
      </c>
      <c r="V976">
        <f t="shared" si="962"/>
        <v>75.892857142857139</v>
      </c>
      <c r="W976" s="31">
        <f t="shared" ref="W976" si="1005">W975+1</f>
        <v>220</v>
      </c>
      <c r="X976">
        <f t="shared" si="971"/>
        <v>75.571428571428569</v>
      </c>
    </row>
    <row r="977" spans="1:24" x14ac:dyDescent="0.45">
      <c r="A977">
        <v>2023</v>
      </c>
      <c r="B977">
        <v>8</v>
      </c>
      <c r="C977">
        <v>9</v>
      </c>
      <c r="D977">
        <v>82</v>
      </c>
      <c r="E977">
        <v>63</v>
      </c>
      <c r="F977" t="s">
        <v>116</v>
      </c>
      <c r="G977" t="s">
        <v>117</v>
      </c>
      <c r="H977">
        <v>0</v>
      </c>
      <c r="S977">
        <f t="shared" si="978"/>
        <v>221</v>
      </c>
      <c r="T977">
        <f t="shared" si="948"/>
        <v>72.5</v>
      </c>
      <c r="U977" s="31">
        <f t="shared" si="978"/>
        <v>221</v>
      </c>
      <c r="V977">
        <f t="shared" si="962"/>
        <v>75.464285714285708</v>
      </c>
      <c r="W977" s="31">
        <f t="shared" ref="W977" si="1006">W976+1</f>
        <v>221</v>
      </c>
      <c r="X977">
        <f t="shared" si="971"/>
        <v>75.523809523809518</v>
      </c>
    </row>
    <row r="978" spans="1:24" x14ac:dyDescent="0.45">
      <c r="A978">
        <v>2023</v>
      </c>
      <c r="B978">
        <v>8</v>
      </c>
      <c r="C978">
        <v>10</v>
      </c>
      <c r="D978">
        <v>79</v>
      </c>
      <c r="E978">
        <v>66</v>
      </c>
      <c r="F978">
        <v>1.39</v>
      </c>
      <c r="G978">
        <v>0</v>
      </c>
      <c r="H978">
        <v>0</v>
      </c>
      <c r="S978">
        <f t="shared" si="978"/>
        <v>222</v>
      </c>
      <c r="T978">
        <f t="shared" si="948"/>
        <v>72.5</v>
      </c>
      <c r="U978" s="31">
        <f t="shared" si="978"/>
        <v>222</v>
      </c>
      <c r="V978">
        <f t="shared" si="962"/>
        <v>74.928571428571431</v>
      </c>
      <c r="W978" s="31">
        <f t="shared" ref="W978" si="1007">W977+1</f>
        <v>222</v>
      </c>
      <c r="X978">
        <f t="shared" si="971"/>
        <v>75.523809523809518</v>
      </c>
    </row>
    <row r="979" spans="1:24" x14ac:dyDescent="0.45">
      <c r="A979">
        <v>2023</v>
      </c>
      <c r="B979">
        <v>8</v>
      </c>
      <c r="C979">
        <v>11</v>
      </c>
      <c r="D979">
        <v>86</v>
      </c>
      <c r="E979">
        <v>66</v>
      </c>
      <c r="F979">
        <v>0</v>
      </c>
      <c r="G979">
        <v>0</v>
      </c>
      <c r="H979">
        <v>0</v>
      </c>
      <c r="S979">
        <f t="shared" si="978"/>
        <v>223</v>
      </c>
      <c r="T979">
        <f t="shared" si="948"/>
        <v>76</v>
      </c>
      <c r="U979" s="31">
        <f t="shared" si="978"/>
        <v>223</v>
      </c>
      <c r="V979">
        <f t="shared" si="962"/>
        <v>74.535714285714292</v>
      </c>
      <c r="W979" s="31">
        <f t="shared" ref="W979" si="1008">W978+1</f>
        <v>223</v>
      </c>
      <c r="X979">
        <f t="shared" si="971"/>
        <v>75.452380952380949</v>
      </c>
    </row>
    <row r="980" spans="1:24" x14ac:dyDescent="0.45">
      <c r="A980">
        <v>2023</v>
      </c>
      <c r="B980">
        <v>8</v>
      </c>
      <c r="C980">
        <v>12</v>
      </c>
      <c r="D980">
        <v>86</v>
      </c>
      <c r="E980">
        <v>66</v>
      </c>
      <c r="F980">
        <v>0.04</v>
      </c>
      <c r="G980">
        <v>0</v>
      </c>
      <c r="H980">
        <v>0</v>
      </c>
      <c r="S980">
        <f t="shared" si="978"/>
        <v>224</v>
      </c>
      <c r="T980">
        <f t="shared" si="948"/>
        <v>76</v>
      </c>
      <c r="U980" s="31">
        <f t="shared" si="978"/>
        <v>224</v>
      </c>
      <c r="V980">
        <f t="shared" si="962"/>
        <v>74.214285714285708</v>
      </c>
      <c r="W980" s="31">
        <f t="shared" ref="W980" si="1009">W979+1</f>
        <v>224</v>
      </c>
      <c r="X980">
        <f t="shared" si="971"/>
        <v>75.476190476190482</v>
      </c>
    </row>
    <row r="981" spans="1:24" x14ac:dyDescent="0.45">
      <c r="A981">
        <v>2023</v>
      </c>
      <c r="B981">
        <v>8</v>
      </c>
      <c r="C981">
        <v>13</v>
      </c>
      <c r="D981">
        <v>85</v>
      </c>
      <c r="E981">
        <v>67</v>
      </c>
      <c r="F981">
        <v>0</v>
      </c>
      <c r="G981">
        <v>0</v>
      </c>
      <c r="H981">
        <v>0</v>
      </c>
      <c r="S981">
        <f t="shared" si="978"/>
        <v>225</v>
      </c>
      <c r="T981">
        <f t="shared" si="948"/>
        <v>76</v>
      </c>
      <c r="U981" s="31">
        <f t="shared" si="978"/>
        <v>225</v>
      </c>
      <c r="V981">
        <f t="shared" si="962"/>
        <v>74.357142857142861</v>
      </c>
      <c r="W981" s="31">
        <f t="shared" ref="W981" si="1010">W980+1</f>
        <v>225</v>
      </c>
      <c r="X981">
        <f t="shared" si="971"/>
        <v>75.5</v>
      </c>
    </row>
    <row r="982" spans="1:24" x14ac:dyDescent="0.45">
      <c r="A982">
        <v>2023</v>
      </c>
      <c r="B982">
        <v>8</v>
      </c>
      <c r="C982">
        <v>14</v>
      </c>
      <c r="D982">
        <v>83</v>
      </c>
      <c r="E982">
        <v>68</v>
      </c>
      <c r="F982">
        <v>0.76</v>
      </c>
      <c r="G982">
        <v>0</v>
      </c>
      <c r="H982">
        <v>0</v>
      </c>
      <c r="S982">
        <f t="shared" si="978"/>
        <v>226</v>
      </c>
      <c r="T982">
        <f t="shared" si="948"/>
        <v>75.5</v>
      </c>
      <c r="U982" s="31">
        <f t="shared" si="978"/>
        <v>226</v>
      </c>
      <c r="V982">
        <f t="shared" si="962"/>
        <v>74.428571428571431</v>
      </c>
      <c r="W982" s="31">
        <f t="shared" ref="W982" si="1011">W981+1</f>
        <v>226</v>
      </c>
      <c r="X982">
        <f t="shared" si="971"/>
        <v>75.571428571428569</v>
      </c>
    </row>
    <row r="983" spans="1:24" x14ac:dyDescent="0.45">
      <c r="A983">
        <v>2023</v>
      </c>
      <c r="B983">
        <v>8</v>
      </c>
      <c r="C983">
        <v>15</v>
      </c>
      <c r="D983">
        <v>84</v>
      </c>
      <c r="E983">
        <v>65</v>
      </c>
      <c r="F983">
        <v>0.3</v>
      </c>
      <c r="G983">
        <v>0</v>
      </c>
      <c r="H983">
        <v>0</v>
      </c>
      <c r="S983">
        <f t="shared" si="978"/>
        <v>227</v>
      </c>
      <c r="T983">
        <f t="shared" si="948"/>
        <v>74.5</v>
      </c>
      <c r="U983" s="31">
        <f t="shared" si="978"/>
        <v>227</v>
      </c>
      <c r="V983">
        <f t="shared" si="962"/>
        <v>74.464285714285708</v>
      </c>
      <c r="W983" s="31">
        <f t="shared" ref="W983" si="1012">W982+1</f>
        <v>227</v>
      </c>
      <c r="X983">
        <f t="shared" si="971"/>
        <v>75.5</v>
      </c>
    </row>
    <row r="984" spans="1:24" x14ac:dyDescent="0.45">
      <c r="A984">
        <v>2023</v>
      </c>
      <c r="B984">
        <v>8</v>
      </c>
      <c r="C984">
        <v>16</v>
      </c>
      <c r="D984">
        <v>81</v>
      </c>
      <c r="E984">
        <v>59</v>
      </c>
      <c r="F984">
        <v>0</v>
      </c>
      <c r="G984">
        <v>0</v>
      </c>
      <c r="H984">
        <v>0</v>
      </c>
      <c r="S984">
        <f t="shared" si="978"/>
        <v>228</v>
      </c>
      <c r="T984">
        <f t="shared" si="948"/>
        <v>70</v>
      </c>
      <c r="U984" s="31">
        <f t="shared" si="978"/>
        <v>228</v>
      </c>
      <c r="V984">
        <f t="shared" si="962"/>
        <v>74.178571428571431</v>
      </c>
      <c r="W984" s="31">
        <f t="shared" ref="W984" si="1013">W983+1</f>
        <v>228</v>
      </c>
      <c r="X984">
        <f t="shared" si="971"/>
        <v>75.095238095238102</v>
      </c>
    </row>
    <row r="985" spans="1:24" x14ac:dyDescent="0.45">
      <c r="A985">
        <v>2023</v>
      </c>
      <c r="B985">
        <v>8</v>
      </c>
      <c r="C985">
        <v>17</v>
      </c>
      <c r="D985">
        <v>84</v>
      </c>
      <c r="E985">
        <v>60</v>
      </c>
      <c r="F985">
        <v>0</v>
      </c>
      <c r="G985">
        <v>0</v>
      </c>
      <c r="H985">
        <v>0</v>
      </c>
      <c r="S985">
        <f t="shared" si="978"/>
        <v>229</v>
      </c>
      <c r="T985">
        <f t="shared" si="948"/>
        <v>72</v>
      </c>
      <c r="U985" s="31">
        <f t="shared" si="978"/>
        <v>229</v>
      </c>
      <c r="V985">
        <f t="shared" si="962"/>
        <v>74.178571428571431</v>
      </c>
      <c r="W985" s="31">
        <f t="shared" ref="W985" si="1014">W984+1</f>
        <v>229</v>
      </c>
      <c r="X985">
        <f t="shared" si="971"/>
        <v>74.714285714285708</v>
      </c>
    </row>
    <row r="986" spans="1:24" x14ac:dyDescent="0.45">
      <c r="A986">
        <v>2023</v>
      </c>
      <c r="B986">
        <v>8</v>
      </c>
      <c r="C986">
        <v>18</v>
      </c>
      <c r="D986">
        <v>83</v>
      </c>
      <c r="E986">
        <v>60</v>
      </c>
      <c r="F986">
        <v>0</v>
      </c>
      <c r="G986">
        <v>0</v>
      </c>
      <c r="H986">
        <v>0</v>
      </c>
      <c r="S986">
        <f t="shared" si="978"/>
        <v>230</v>
      </c>
      <c r="T986">
        <f t="shared" si="948"/>
        <v>71.5</v>
      </c>
      <c r="U986" s="31">
        <f t="shared" si="978"/>
        <v>230</v>
      </c>
      <c r="V986">
        <f t="shared" si="962"/>
        <v>73.857142857142861</v>
      </c>
      <c r="W986" s="31">
        <f t="shared" ref="W986" si="1015">W985+1</f>
        <v>230</v>
      </c>
      <c r="X986">
        <f t="shared" si="971"/>
        <v>74.238095238095241</v>
      </c>
    </row>
    <row r="987" spans="1:24" x14ac:dyDescent="0.45">
      <c r="A987">
        <v>2023</v>
      </c>
      <c r="B987">
        <v>8</v>
      </c>
      <c r="C987">
        <v>19</v>
      </c>
      <c r="D987">
        <v>84</v>
      </c>
      <c r="E987">
        <v>56</v>
      </c>
      <c r="F987">
        <v>0</v>
      </c>
      <c r="G987">
        <v>0</v>
      </c>
      <c r="H987">
        <v>0</v>
      </c>
      <c r="S987">
        <f t="shared" si="978"/>
        <v>231</v>
      </c>
      <c r="T987">
        <f t="shared" ref="T987:T1050" si="1016">AVERAGE(D987:E987)</f>
        <v>70</v>
      </c>
      <c r="U987" s="31">
        <f t="shared" si="978"/>
        <v>231</v>
      </c>
      <c r="V987">
        <f t="shared" si="962"/>
        <v>73.428571428571431</v>
      </c>
      <c r="W987" s="31">
        <f t="shared" ref="W987" si="1017">W986+1</f>
        <v>231</v>
      </c>
      <c r="X987">
        <f t="shared" si="971"/>
        <v>73.738095238095241</v>
      </c>
    </row>
    <row r="988" spans="1:24" x14ac:dyDescent="0.45">
      <c r="A988">
        <v>2023</v>
      </c>
      <c r="B988">
        <v>8</v>
      </c>
      <c r="C988">
        <v>20</v>
      </c>
      <c r="D988">
        <v>88</v>
      </c>
      <c r="E988">
        <v>58</v>
      </c>
      <c r="F988">
        <v>0</v>
      </c>
      <c r="G988">
        <v>0</v>
      </c>
      <c r="H988">
        <v>0</v>
      </c>
      <c r="S988">
        <f t="shared" si="978"/>
        <v>232</v>
      </c>
      <c r="T988">
        <f t="shared" si="1016"/>
        <v>73</v>
      </c>
      <c r="U988" s="31">
        <f t="shared" si="978"/>
        <v>232</v>
      </c>
      <c r="V988">
        <f t="shared" si="962"/>
        <v>73.25</v>
      </c>
      <c r="W988" s="31">
        <f t="shared" ref="W988" si="1018">W987+1</f>
        <v>232</v>
      </c>
      <c r="X988">
        <f t="shared" si="971"/>
        <v>73.69047619047619</v>
      </c>
    </row>
    <row r="989" spans="1:24" x14ac:dyDescent="0.45">
      <c r="A989">
        <v>2023</v>
      </c>
      <c r="B989">
        <v>8</v>
      </c>
      <c r="C989">
        <v>21</v>
      </c>
      <c r="D989">
        <v>90</v>
      </c>
      <c r="E989">
        <v>64</v>
      </c>
      <c r="F989">
        <v>0</v>
      </c>
      <c r="G989">
        <v>0</v>
      </c>
      <c r="H989">
        <v>0</v>
      </c>
      <c r="S989">
        <f t="shared" si="978"/>
        <v>233</v>
      </c>
      <c r="T989">
        <f t="shared" si="1016"/>
        <v>77</v>
      </c>
      <c r="U989" s="31">
        <f t="shared" si="978"/>
        <v>233</v>
      </c>
      <c r="V989">
        <f t="shared" si="962"/>
        <v>73.357142857142861</v>
      </c>
      <c r="W989" s="31">
        <f t="shared" ref="W989" si="1019">W988+1</f>
        <v>233</v>
      </c>
      <c r="X989">
        <f t="shared" si="971"/>
        <v>73.80952380952381</v>
      </c>
    </row>
    <row r="990" spans="1:24" x14ac:dyDescent="0.45">
      <c r="A990">
        <v>2023</v>
      </c>
      <c r="B990">
        <v>8</v>
      </c>
      <c r="C990">
        <v>22</v>
      </c>
      <c r="D990">
        <v>91</v>
      </c>
      <c r="E990">
        <v>68</v>
      </c>
      <c r="F990">
        <v>0</v>
      </c>
      <c r="G990">
        <v>0</v>
      </c>
      <c r="H990">
        <v>0</v>
      </c>
      <c r="S990">
        <f t="shared" si="978"/>
        <v>234</v>
      </c>
      <c r="T990">
        <f t="shared" si="1016"/>
        <v>79.5</v>
      </c>
      <c r="U990" s="31">
        <f t="shared" si="978"/>
        <v>234</v>
      </c>
      <c r="V990">
        <f t="shared" si="962"/>
        <v>74</v>
      </c>
      <c r="W990" s="31">
        <f t="shared" ref="W990" si="1020">W989+1</f>
        <v>234</v>
      </c>
      <c r="X990">
        <f t="shared" si="971"/>
        <v>74.071428571428569</v>
      </c>
    </row>
    <row r="991" spans="1:24" x14ac:dyDescent="0.45">
      <c r="A991">
        <v>2023</v>
      </c>
      <c r="B991">
        <v>8</v>
      </c>
      <c r="C991">
        <v>23</v>
      </c>
      <c r="D991">
        <v>90</v>
      </c>
      <c r="E991">
        <v>64</v>
      </c>
      <c r="F991">
        <v>0</v>
      </c>
      <c r="G991">
        <v>0</v>
      </c>
      <c r="H991">
        <v>0</v>
      </c>
      <c r="S991">
        <f t="shared" si="978"/>
        <v>235</v>
      </c>
      <c r="T991">
        <f t="shared" si="1016"/>
        <v>77</v>
      </c>
      <c r="U991" s="31">
        <f t="shared" si="978"/>
        <v>235</v>
      </c>
      <c r="V991">
        <f t="shared" si="962"/>
        <v>74.321428571428569</v>
      </c>
      <c r="W991" s="31">
        <f t="shared" ref="W991" si="1021">W990+1</f>
        <v>235</v>
      </c>
      <c r="X991">
        <f t="shared" si="971"/>
        <v>74.214285714285708</v>
      </c>
    </row>
    <row r="992" spans="1:24" x14ac:dyDescent="0.45">
      <c r="A992">
        <v>2023</v>
      </c>
      <c r="B992">
        <v>8</v>
      </c>
      <c r="C992">
        <v>24</v>
      </c>
      <c r="D992">
        <v>91</v>
      </c>
      <c r="E992">
        <v>66</v>
      </c>
      <c r="F992">
        <v>0</v>
      </c>
      <c r="G992">
        <v>0</v>
      </c>
      <c r="H992">
        <v>0</v>
      </c>
      <c r="S992">
        <f t="shared" si="978"/>
        <v>236</v>
      </c>
      <c r="T992">
        <f t="shared" si="1016"/>
        <v>78.5</v>
      </c>
      <c r="U992" s="31">
        <f t="shared" si="978"/>
        <v>236</v>
      </c>
      <c r="V992">
        <f t="shared" si="962"/>
        <v>74.75</v>
      </c>
      <c r="W992" s="31">
        <f t="shared" ref="W992" si="1022">W991+1</f>
        <v>236</v>
      </c>
      <c r="X992">
        <f t="shared" si="971"/>
        <v>74.523809523809518</v>
      </c>
    </row>
    <row r="993" spans="1:24" x14ac:dyDescent="0.45">
      <c r="A993">
        <v>2023</v>
      </c>
      <c r="B993">
        <v>8</v>
      </c>
      <c r="C993">
        <v>25</v>
      </c>
      <c r="D993">
        <v>91</v>
      </c>
      <c r="E993">
        <v>69</v>
      </c>
      <c r="F993">
        <v>0.02</v>
      </c>
      <c r="G993">
        <v>0</v>
      </c>
      <c r="H993">
        <v>0</v>
      </c>
      <c r="S993">
        <f t="shared" si="978"/>
        <v>237</v>
      </c>
      <c r="T993">
        <f t="shared" si="1016"/>
        <v>80</v>
      </c>
      <c r="U993" s="31">
        <f t="shared" si="978"/>
        <v>237</v>
      </c>
      <c r="V993">
        <f t="shared" si="962"/>
        <v>75.035714285714292</v>
      </c>
      <c r="W993" s="31">
        <f t="shared" ref="W993" si="1023">W992+1</f>
        <v>237</v>
      </c>
      <c r="X993">
        <f t="shared" si="971"/>
        <v>74.714285714285708</v>
      </c>
    </row>
    <row r="994" spans="1:24" x14ac:dyDescent="0.45">
      <c r="A994">
        <v>2023</v>
      </c>
      <c r="B994">
        <v>8</v>
      </c>
      <c r="C994">
        <v>26</v>
      </c>
      <c r="D994">
        <v>89</v>
      </c>
      <c r="E994">
        <v>70</v>
      </c>
      <c r="F994">
        <v>0</v>
      </c>
      <c r="G994">
        <v>0</v>
      </c>
      <c r="H994">
        <v>0</v>
      </c>
      <c r="S994">
        <f t="shared" si="978"/>
        <v>238</v>
      </c>
      <c r="T994">
        <f t="shared" si="1016"/>
        <v>79.5</v>
      </c>
      <c r="U994" s="31">
        <f t="shared" si="978"/>
        <v>238</v>
      </c>
      <c r="V994">
        <f t="shared" si="962"/>
        <v>75.285714285714292</v>
      </c>
      <c r="W994" s="31">
        <f t="shared" ref="W994" si="1024">W993+1</f>
        <v>238</v>
      </c>
      <c r="X994">
        <f t="shared" si="971"/>
        <v>74.88095238095238</v>
      </c>
    </row>
    <row r="995" spans="1:24" x14ac:dyDescent="0.45">
      <c r="A995">
        <v>2023</v>
      </c>
      <c r="B995">
        <v>8</v>
      </c>
      <c r="C995">
        <v>27</v>
      </c>
      <c r="D995">
        <v>91</v>
      </c>
      <c r="E995">
        <v>67</v>
      </c>
      <c r="F995">
        <v>0.13</v>
      </c>
      <c r="G995">
        <v>0</v>
      </c>
      <c r="H995">
        <v>0</v>
      </c>
      <c r="S995">
        <f t="shared" si="978"/>
        <v>239</v>
      </c>
      <c r="T995">
        <f t="shared" si="1016"/>
        <v>79</v>
      </c>
      <c r="U995" s="31">
        <f t="shared" si="978"/>
        <v>239</v>
      </c>
      <c r="V995">
        <f t="shared" si="962"/>
        <v>75.5</v>
      </c>
      <c r="W995" s="31">
        <f t="shared" ref="W995" si="1025">W994+1</f>
        <v>239</v>
      </c>
      <c r="X995">
        <f t="shared" si="971"/>
        <v>75.047619047619051</v>
      </c>
    </row>
    <row r="996" spans="1:24" x14ac:dyDescent="0.45">
      <c r="A996">
        <v>2023</v>
      </c>
      <c r="B996">
        <v>8</v>
      </c>
      <c r="C996">
        <v>28</v>
      </c>
      <c r="D996">
        <v>87</v>
      </c>
      <c r="E996">
        <v>69</v>
      </c>
      <c r="F996">
        <v>0.01</v>
      </c>
      <c r="G996">
        <v>0</v>
      </c>
      <c r="H996">
        <v>0</v>
      </c>
      <c r="S996">
        <f t="shared" si="978"/>
        <v>240</v>
      </c>
      <c r="T996">
        <f t="shared" si="1016"/>
        <v>78</v>
      </c>
      <c r="U996" s="31">
        <f t="shared" si="978"/>
        <v>240</v>
      </c>
      <c r="V996">
        <f t="shared" si="962"/>
        <v>75.678571428571431</v>
      </c>
      <c r="W996" s="31">
        <f t="shared" ref="W996" si="1026">W995+1</f>
        <v>240</v>
      </c>
      <c r="X996">
        <f t="shared" si="971"/>
        <v>75.166666666666671</v>
      </c>
    </row>
    <row r="997" spans="1:24" x14ac:dyDescent="0.45">
      <c r="A997">
        <v>2023</v>
      </c>
      <c r="B997">
        <v>8</v>
      </c>
      <c r="C997">
        <v>29</v>
      </c>
      <c r="D997">
        <v>83</v>
      </c>
      <c r="E997">
        <v>69</v>
      </c>
      <c r="F997">
        <v>0.01</v>
      </c>
      <c r="G997">
        <v>0</v>
      </c>
      <c r="H997">
        <v>0</v>
      </c>
      <c r="S997">
        <f t="shared" si="978"/>
        <v>241</v>
      </c>
      <c r="T997">
        <f t="shared" si="1016"/>
        <v>76</v>
      </c>
      <c r="U997" s="31">
        <f t="shared" si="978"/>
        <v>241</v>
      </c>
      <c r="V997">
        <f t="shared" si="962"/>
        <v>75.785714285714292</v>
      </c>
      <c r="W997" s="31">
        <f t="shared" ref="W997" si="1027">W996+1</f>
        <v>241</v>
      </c>
      <c r="X997">
        <f t="shared" si="971"/>
        <v>75.428571428571431</v>
      </c>
    </row>
    <row r="998" spans="1:24" x14ac:dyDescent="0.45">
      <c r="A998">
        <v>2023</v>
      </c>
      <c r="B998">
        <v>8</v>
      </c>
      <c r="C998">
        <v>30</v>
      </c>
      <c r="D998">
        <v>80</v>
      </c>
      <c r="E998">
        <v>66</v>
      </c>
      <c r="F998">
        <v>0.09</v>
      </c>
      <c r="G998">
        <v>0</v>
      </c>
      <c r="H998">
        <v>0</v>
      </c>
      <c r="S998">
        <f t="shared" si="978"/>
        <v>242</v>
      </c>
      <c r="T998">
        <f t="shared" si="1016"/>
        <v>73</v>
      </c>
      <c r="U998" s="31">
        <f t="shared" si="978"/>
        <v>242</v>
      </c>
      <c r="V998">
        <f t="shared" si="962"/>
        <v>76</v>
      </c>
      <c r="W998" s="31">
        <f t="shared" ref="W998" si="1028">W997+1</f>
        <v>242</v>
      </c>
      <c r="X998">
        <f t="shared" si="971"/>
        <v>75.452380952380949</v>
      </c>
    </row>
    <row r="999" spans="1:24" x14ac:dyDescent="0.45">
      <c r="A999">
        <v>2023</v>
      </c>
      <c r="B999">
        <v>8</v>
      </c>
      <c r="C999">
        <v>31</v>
      </c>
      <c r="D999">
        <v>77</v>
      </c>
      <c r="E999">
        <v>59</v>
      </c>
      <c r="F999">
        <v>0</v>
      </c>
      <c r="G999">
        <v>0</v>
      </c>
      <c r="H999">
        <v>0</v>
      </c>
      <c r="S999">
        <f t="shared" si="978"/>
        <v>243</v>
      </c>
      <c r="T999">
        <f t="shared" si="1016"/>
        <v>68</v>
      </c>
      <c r="U999" s="31">
        <f t="shared" si="978"/>
        <v>243</v>
      </c>
      <c r="V999">
        <f t="shared" si="962"/>
        <v>75.714285714285708</v>
      </c>
      <c r="W999" s="31">
        <f t="shared" ref="W999" si="1029">W998+1</f>
        <v>243</v>
      </c>
      <c r="X999">
        <f t="shared" si="971"/>
        <v>75.238095238095241</v>
      </c>
    </row>
    <row r="1000" spans="1:24" x14ac:dyDescent="0.45">
      <c r="A1000">
        <v>2023</v>
      </c>
      <c r="B1000">
        <v>9</v>
      </c>
      <c r="C1000">
        <v>1</v>
      </c>
      <c r="D1000">
        <v>86</v>
      </c>
      <c r="E1000">
        <v>57</v>
      </c>
      <c r="F1000">
        <v>0</v>
      </c>
      <c r="G1000">
        <v>0</v>
      </c>
      <c r="H1000">
        <v>0</v>
      </c>
      <c r="S1000">
        <f t="shared" si="978"/>
        <v>244</v>
      </c>
      <c r="T1000">
        <f t="shared" si="1016"/>
        <v>71.5</v>
      </c>
      <c r="U1000" s="31">
        <f t="shared" si="978"/>
        <v>244</v>
      </c>
      <c r="V1000">
        <f t="shared" ref="V1000:V1063" si="1030">AVERAGE(T987:T1000)</f>
        <v>75.714285714285708</v>
      </c>
      <c r="W1000" s="31">
        <f t="shared" ref="W1000" si="1031">W999+1</f>
        <v>244</v>
      </c>
      <c r="X1000">
        <f t="shared" si="971"/>
        <v>75.023809523809518</v>
      </c>
    </row>
    <row r="1001" spans="1:24" x14ac:dyDescent="0.45">
      <c r="A1001">
        <v>2023</v>
      </c>
      <c r="B1001">
        <v>9</v>
      </c>
      <c r="C1001">
        <v>2</v>
      </c>
      <c r="D1001">
        <v>87</v>
      </c>
      <c r="E1001">
        <v>58</v>
      </c>
      <c r="F1001">
        <v>0</v>
      </c>
      <c r="G1001">
        <v>0</v>
      </c>
      <c r="H1001">
        <v>0</v>
      </c>
      <c r="S1001">
        <f t="shared" si="978"/>
        <v>245</v>
      </c>
      <c r="T1001">
        <f t="shared" si="1016"/>
        <v>72.5</v>
      </c>
      <c r="U1001" s="31">
        <f t="shared" si="978"/>
        <v>245</v>
      </c>
      <c r="V1001">
        <f t="shared" si="1030"/>
        <v>75.892857142857139</v>
      </c>
      <c r="W1001" s="31">
        <f t="shared" ref="W1001" si="1032">W1000+1</f>
        <v>245</v>
      </c>
      <c r="X1001">
        <f t="shared" si="971"/>
        <v>74.857142857142861</v>
      </c>
    </row>
    <row r="1002" spans="1:24" x14ac:dyDescent="0.45">
      <c r="A1002">
        <v>2023</v>
      </c>
      <c r="B1002">
        <v>9</v>
      </c>
      <c r="C1002">
        <v>3</v>
      </c>
      <c r="D1002">
        <v>88</v>
      </c>
      <c r="E1002">
        <v>58</v>
      </c>
      <c r="F1002">
        <v>0</v>
      </c>
      <c r="G1002">
        <v>0</v>
      </c>
      <c r="H1002">
        <v>0</v>
      </c>
      <c r="S1002">
        <f t="shared" si="978"/>
        <v>246</v>
      </c>
      <c r="T1002">
        <f t="shared" si="1016"/>
        <v>73</v>
      </c>
      <c r="U1002" s="31">
        <f t="shared" si="978"/>
        <v>246</v>
      </c>
      <c r="V1002">
        <f t="shared" si="1030"/>
        <v>75.892857142857139</v>
      </c>
      <c r="W1002" s="31">
        <f t="shared" ref="W1002" si="1033">W1001+1</f>
        <v>246</v>
      </c>
      <c r="X1002">
        <f t="shared" si="971"/>
        <v>74.714285714285708</v>
      </c>
    </row>
    <row r="1003" spans="1:24" x14ac:dyDescent="0.45">
      <c r="A1003">
        <v>2023</v>
      </c>
      <c r="B1003">
        <v>9</v>
      </c>
      <c r="C1003">
        <v>4</v>
      </c>
      <c r="D1003">
        <v>90</v>
      </c>
      <c r="E1003">
        <v>61</v>
      </c>
      <c r="F1003">
        <v>0</v>
      </c>
      <c r="G1003">
        <v>0</v>
      </c>
      <c r="H1003">
        <v>0</v>
      </c>
      <c r="S1003">
        <f t="shared" si="978"/>
        <v>247</v>
      </c>
      <c r="T1003">
        <f t="shared" si="1016"/>
        <v>75.5</v>
      </c>
      <c r="U1003" s="31">
        <f t="shared" si="978"/>
        <v>247</v>
      </c>
      <c r="V1003">
        <f t="shared" si="1030"/>
        <v>75.785714285714292</v>
      </c>
      <c r="W1003" s="31">
        <f t="shared" ref="W1003" si="1034">W1002+1</f>
        <v>247</v>
      </c>
      <c r="X1003">
        <f t="shared" si="971"/>
        <v>74.714285714285708</v>
      </c>
    </row>
    <row r="1004" spans="1:24" x14ac:dyDescent="0.45">
      <c r="A1004">
        <v>2023</v>
      </c>
      <c r="B1004">
        <v>9</v>
      </c>
      <c r="C1004">
        <v>5</v>
      </c>
      <c r="D1004">
        <v>91</v>
      </c>
      <c r="E1004">
        <v>62</v>
      </c>
      <c r="F1004">
        <v>0</v>
      </c>
      <c r="G1004">
        <v>0</v>
      </c>
      <c r="H1004">
        <v>0</v>
      </c>
      <c r="S1004">
        <f t="shared" si="978"/>
        <v>248</v>
      </c>
      <c r="T1004">
        <f t="shared" si="1016"/>
        <v>76.5</v>
      </c>
      <c r="U1004" s="31">
        <f t="shared" si="978"/>
        <v>248</v>
      </c>
      <c r="V1004">
        <f t="shared" si="1030"/>
        <v>75.571428571428569</v>
      </c>
      <c r="W1004" s="31">
        <f t="shared" ref="W1004" si="1035">W1003+1</f>
        <v>248</v>
      </c>
      <c r="X1004">
        <f t="shared" si="971"/>
        <v>74.80952380952381</v>
      </c>
    </row>
    <row r="1005" spans="1:24" x14ac:dyDescent="0.45">
      <c r="A1005">
        <v>2023</v>
      </c>
      <c r="B1005">
        <v>9</v>
      </c>
      <c r="C1005">
        <v>6</v>
      </c>
      <c r="D1005">
        <v>89</v>
      </c>
      <c r="E1005">
        <v>68</v>
      </c>
      <c r="F1005">
        <v>0</v>
      </c>
      <c r="G1005">
        <v>0</v>
      </c>
      <c r="H1005">
        <v>0</v>
      </c>
      <c r="S1005">
        <f t="shared" si="978"/>
        <v>249</v>
      </c>
      <c r="T1005">
        <f t="shared" si="1016"/>
        <v>78.5</v>
      </c>
      <c r="U1005" s="31">
        <f t="shared" si="978"/>
        <v>249</v>
      </c>
      <c r="V1005">
        <f t="shared" si="1030"/>
        <v>75.678571428571431</v>
      </c>
      <c r="W1005" s="31">
        <f t="shared" ref="W1005" si="1036">W1004+1</f>
        <v>249</v>
      </c>
      <c r="X1005">
        <f t="shared" si="971"/>
        <v>75.214285714285708</v>
      </c>
    </row>
    <row r="1006" spans="1:24" x14ac:dyDescent="0.45">
      <c r="A1006">
        <v>2023</v>
      </c>
      <c r="B1006">
        <v>9</v>
      </c>
      <c r="C1006">
        <v>7</v>
      </c>
      <c r="D1006">
        <v>88</v>
      </c>
      <c r="E1006">
        <v>68</v>
      </c>
      <c r="F1006">
        <v>0.41</v>
      </c>
      <c r="G1006">
        <v>0</v>
      </c>
      <c r="H1006">
        <v>0</v>
      </c>
      <c r="S1006">
        <f t="shared" si="978"/>
        <v>250</v>
      </c>
      <c r="T1006">
        <f t="shared" si="1016"/>
        <v>78</v>
      </c>
      <c r="U1006" s="31">
        <f t="shared" si="978"/>
        <v>250</v>
      </c>
      <c r="V1006">
        <f t="shared" si="1030"/>
        <v>75.642857142857139</v>
      </c>
      <c r="W1006" s="31">
        <f t="shared" ref="W1006" si="1037">W1005+1</f>
        <v>250</v>
      </c>
      <c r="X1006">
        <f t="shared" si="971"/>
        <v>75.5</v>
      </c>
    </row>
    <row r="1007" spans="1:24" x14ac:dyDescent="0.45">
      <c r="A1007">
        <v>2023</v>
      </c>
      <c r="B1007">
        <v>9</v>
      </c>
      <c r="C1007">
        <v>8</v>
      </c>
      <c r="D1007">
        <v>89</v>
      </c>
      <c r="E1007">
        <v>66</v>
      </c>
      <c r="F1007">
        <v>0.17</v>
      </c>
      <c r="G1007">
        <v>0</v>
      </c>
      <c r="H1007">
        <v>0</v>
      </c>
      <c r="S1007">
        <f t="shared" si="978"/>
        <v>251</v>
      </c>
      <c r="T1007">
        <f t="shared" si="1016"/>
        <v>77.5</v>
      </c>
      <c r="U1007" s="31">
        <f t="shared" si="978"/>
        <v>251</v>
      </c>
      <c r="V1007">
        <f t="shared" si="1030"/>
        <v>75.464285714285708</v>
      </c>
      <c r="W1007" s="31">
        <f t="shared" ref="W1007" si="1038">W1006+1</f>
        <v>251</v>
      </c>
      <c r="X1007">
        <f t="shared" ref="X1007:X1070" si="1039">AVERAGE(T987:T1007)</f>
        <v>75.785714285714292</v>
      </c>
    </row>
    <row r="1008" spans="1:24" x14ac:dyDescent="0.45">
      <c r="A1008">
        <v>2023</v>
      </c>
      <c r="B1008">
        <v>9</v>
      </c>
      <c r="C1008">
        <v>9</v>
      </c>
      <c r="D1008">
        <v>86</v>
      </c>
      <c r="E1008">
        <v>66</v>
      </c>
      <c r="F1008">
        <v>0.06</v>
      </c>
      <c r="G1008">
        <v>0</v>
      </c>
      <c r="H1008">
        <v>0</v>
      </c>
      <c r="S1008">
        <f t="shared" si="978"/>
        <v>252</v>
      </c>
      <c r="T1008">
        <f t="shared" si="1016"/>
        <v>76</v>
      </c>
      <c r="U1008" s="31">
        <f t="shared" si="978"/>
        <v>252</v>
      </c>
      <c r="V1008">
        <f t="shared" si="1030"/>
        <v>75.214285714285708</v>
      </c>
      <c r="W1008" s="31">
        <f t="shared" ref="W1008" si="1040">W1007+1</f>
        <v>252</v>
      </c>
      <c r="X1008">
        <f t="shared" si="1039"/>
        <v>76.071428571428569</v>
      </c>
    </row>
    <row r="1009" spans="1:24" x14ac:dyDescent="0.45">
      <c r="A1009">
        <v>2023</v>
      </c>
      <c r="B1009">
        <v>9</v>
      </c>
      <c r="C1009">
        <v>10</v>
      </c>
      <c r="D1009">
        <v>81</v>
      </c>
      <c r="E1009">
        <v>63</v>
      </c>
      <c r="F1009">
        <v>0.01</v>
      </c>
      <c r="G1009">
        <v>0</v>
      </c>
      <c r="H1009">
        <v>0</v>
      </c>
      <c r="S1009">
        <f t="shared" si="978"/>
        <v>253</v>
      </c>
      <c r="T1009">
        <f t="shared" si="1016"/>
        <v>72</v>
      </c>
      <c r="U1009" s="31">
        <f t="shared" si="978"/>
        <v>253</v>
      </c>
      <c r="V1009">
        <f t="shared" si="1030"/>
        <v>74.714285714285708</v>
      </c>
      <c r="W1009" s="31">
        <f t="shared" ref="W1009" si="1041">W1008+1</f>
        <v>253</v>
      </c>
      <c r="X1009">
        <f t="shared" si="1039"/>
        <v>76.023809523809518</v>
      </c>
    </row>
    <row r="1010" spans="1:24" x14ac:dyDescent="0.45">
      <c r="A1010">
        <v>2023</v>
      </c>
      <c r="B1010">
        <v>9</v>
      </c>
      <c r="C1010">
        <v>11</v>
      </c>
      <c r="D1010">
        <v>84</v>
      </c>
      <c r="E1010">
        <v>61</v>
      </c>
      <c r="F1010">
        <v>0</v>
      </c>
      <c r="G1010">
        <v>0</v>
      </c>
      <c r="H1010">
        <v>0</v>
      </c>
      <c r="S1010">
        <f t="shared" si="978"/>
        <v>254</v>
      </c>
      <c r="T1010">
        <f t="shared" si="1016"/>
        <v>72.5</v>
      </c>
      <c r="U1010" s="31">
        <f t="shared" si="978"/>
        <v>254</v>
      </c>
      <c r="V1010">
        <f t="shared" si="1030"/>
        <v>74.321428571428569</v>
      </c>
      <c r="W1010" s="31">
        <f t="shared" ref="W1010" si="1042">W1009+1</f>
        <v>254</v>
      </c>
      <c r="X1010">
        <f t="shared" si="1039"/>
        <v>75.80952380952381</v>
      </c>
    </row>
    <row r="1011" spans="1:24" x14ac:dyDescent="0.45">
      <c r="A1011">
        <v>2023</v>
      </c>
      <c r="B1011">
        <v>9</v>
      </c>
      <c r="C1011">
        <v>12</v>
      </c>
      <c r="D1011">
        <v>85</v>
      </c>
      <c r="E1011">
        <v>61</v>
      </c>
      <c r="F1011" t="s">
        <v>116</v>
      </c>
      <c r="G1011" t="s">
        <v>117</v>
      </c>
      <c r="H1011">
        <v>0</v>
      </c>
      <c r="S1011">
        <f t="shared" si="978"/>
        <v>255</v>
      </c>
      <c r="T1011">
        <f t="shared" si="1016"/>
        <v>73</v>
      </c>
      <c r="U1011" s="31">
        <f t="shared" si="978"/>
        <v>255</v>
      </c>
      <c r="V1011">
        <f t="shared" si="1030"/>
        <v>74.107142857142861</v>
      </c>
      <c r="W1011" s="31">
        <f t="shared" ref="W1011" si="1043">W1010+1</f>
        <v>255</v>
      </c>
      <c r="X1011">
        <f t="shared" si="1039"/>
        <v>75.5</v>
      </c>
    </row>
    <row r="1012" spans="1:24" x14ac:dyDescent="0.45">
      <c r="A1012">
        <v>2023</v>
      </c>
      <c r="B1012">
        <v>9</v>
      </c>
      <c r="C1012">
        <v>13</v>
      </c>
      <c r="D1012">
        <v>83</v>
      </c>
      <c r="E1012">
        <v>63</v>
      </c>
      <c r="F1012">
        <v>0</v>
      </c>
      <c r="G1012">
        <v>0</v>
      </c>
      <c r="H1012">
        <v>0</v>
      </c>
      <c r="S1012">
        <f t="shared" si="978"/>
        <v>256</v>
      </c>
      <c r="T1012">
        <f t="shared" si="1016"/>
        <v>73</v>
      </c>
      <c r="U1012" s="31">
        <f t="shared" si="978"/>
        <v>256</v>
      </c>
      <c r="V1012">
        <f t="shared" si="1030"/>
        <v>74.107142857142861</v>
      </c>
      <c r="W1012" s="31">
        <f t="shared" ref="W1012" si="1044">W1011+1</f>
        <v>256</v>
      </c>
      <c r="X1012">
        <f t="shared" si="1039"/>
        <v>75.30952380952381</v>
      </c>
    </row>
    <row r="1013" spans="1:24" x14ac:dyDescent="0.45">
      <c r="A1013">
        <v>2023</v>
      </c>
      <c r="B1013">
        <v>9</v>
      </c>
      <c r="C1013">
        <v>14</v>
      </c>
      <c r="D1013">
        <v>82</v>
      </c>
      <c r="E1013">
        <v>57</v>
      </c>
      <c r="F1013">
        <v>0</v>
      </c>
      <c r="G1013">
        <v>0</v>
      </c>
      <c r="H1013">
        <v>0</v>
      </c>
      <c r="S1013">
        <f t="shared" si="978"/>
        <v>257</v>
      </c>
      <c r="T1013">
        <f t="shared" si="1016"/>
        <v>69.5</v>
      </c>
      <c r="U1013" s="31">
        <f t="shared" si="978"/>
        <v>257</v>
      </c>
      <c r="V1013">
        <f t="shared" si="1030"/>
        <v>74.214285714285708</v>
      </c>
      <c r="W1013" s="31">
        <f t="shared" ref="W1013" si="1045">W1012+1</f>
        <v>257</v>
      </c>
      <c r="X1013">
        <f t="shared" si="1039"/>
        <v>74.88095238095238</v>
      </c>
    </row>
    <row r="1014" spans="1:24" x14ac:dyDescent="0.45">
      <c r="A1014">
        <v>2023</v>
      </c>
      <c r="B1014">
        <v>9</v>
      </c>
      <c r="C1014">
        <v>15</v>
      </c>
      <c r="D1014">
        <v>83</v>
      </c>
      <c r="E1014">
        <v>56</v>
      </c>
      <c r="F1014">
        <v>0</v>
      </c>
      <c r="G1014">
        <v>0</v>
      </c>
      <c r="H1014">
        <v>0</v>
      </c>
      <c r="S1014">
        <f t="shared" ref="S1014:U1077" si="1046">S1013+1</f>
        <v>258</v>
      </c>
      <c r="T1014">
        <f t="shared" si="1016"/>
        <v>69.5</v>
      </c>
      <c r="U1014" s="31">
        <f t="shared" si="1046"/>
        <v>258</v>
      </c>
      <c r="V1014">
        <f t="shared" si="1030"/>
        <v>74.071428571428569</v>
      </c>
      <c r="W1014" s="31">
        <f t="shared" ref="W1014" si="1047">W1013+1</f>
        <v>258</v>
      </c>
      <c r="X1014">
        <f t="shared" si="1039"/>
        <v>74.38095238095238</v>
      </c>
    </row>
    <row r="1015" spans="1:24" x14ac:dyDescent="0.45">
      <c r="A1015">
        <v>2023</v>
      </c>
      <c r="B1015">
        <v>9</v>
      </c>
      <c r="C1015">
        <v>16</v>
      </c>
      <c r="D1015">
        <v>81</v>
      </c>
      <c r="E1015">
        <v>57</v>
      </c>
      <c r="F1015" t="s">
        <v>116</v>
      </c>
      <c r="G1015" t="s">
        <v>117</v>
      </c>
      <c r="H1015">
        <v>0</v>
      </c>
      <c r="S1015">
        <f t="shared" si="1046"/>
        <v>259</v>
      </c>
      <c r="T1015">
        <f t="shared" si="1016"/>
        <v>69</v>
      </c>
      <c r="U1015" s="31">
        <f t="shared" si="1046"/>
        <v>259</v>
      </c>
      <c r="V1015">
        <f t="shared" si="1030"/>
        <v>73.821428571428569</v>
      </c>
      <c r="W1015" s="31">
        <f t="shared" ref="W1015" si="1048">W1014+1</f>
        <v>259</v>
      </c>
      <c r="X1015">
        <f t="shared" si="1039"/>
        <v>73.88095238095238</v>
      </c>
    </row>
    <row r="1016" spans="1:24" x14ac:dyDescent="0.45">
      <c r="A1016">
        <v>2023</v>
      </c>
      <c r="B1016">
        <v>9</v>
      </c>
      <c r="C1016">
        <v>17</v>
      </c>
      <c r="D1016">
        <v>78</v>
      </c>
      <c r="E1016">
        <v>64</v>
      </c>
      <c r="F1016">
        <v>0.05</v>
      </c>
      <c r="G1016">
        <v>0</v>
      </c>
      <c r="H1016">
        <v>0</v>
      </c>
      <c r="S1016">
        <f t="shared" si="1046"/>
        <v>260</v>
      </c>
      <c r="T1016">
        <f t="shared" si="1016"/>
        <v>71</v>
      </c>
      <c r="U1016" s="31">
        <f t="shared" si="1046"/>
        <v>260</v>
      </c>
      <c r="V1016">
        <f t="shared" si="1030"/>
        <v>73.678571428571431</v>
      </c>
      <c r="W1016" s="31">
        <f t="shared" ref="W1016" si="1049">W1015+1</f>
        <v>260</v>
      </c>
      <c r="X1016">
        <f t="shared" si="1039"/>
        <v>73.5</v>
      </c>
    </row>
    <row r="1017" spans="1:24" x14ac:dyDescent="0.45">
      <c r="A1017">
        <v>2023</v>
      </c>
      <c r="B1017">
        <v>9</v>
      </c>
      <c r="C1017">
        <v>18</v>
      </c>
      <c r="D1017">
        <v>76</v>
      </c>
      <c r="E1017">
        <v>53</v>
      </c>
      <c r="F1017">
        <v>0.09</v>
      </c>
      <c r="G1017">
        <v>0</v>
      </c>
      <c r="H1017">
        <v>0</v>
      </c>
      <c r="S1017">
        <f t="shared" si="1046"/>
        <v>261</v>
      </c>
      <c r="T1017">
        <f t="shared" si="1016"/>
        <v>64.5</v>
      </c>
      <c r="U1017" s="31">
        <f t="shared" si="1046"/>
        <v>261</v>
      </c>
      <c r="V1017">
        <f t="shared" si="1030"/>
        <v>72.892857142857139</v>
      </c>
      <c r="W1017" s="31">
        <f t="shared" ref="W1017" si="1050">W1016+1</f>
        <v>261</v>
      </c>
      <c r="X1017">
        <f t="shared" si="1039"/>
        <v>72.857142857142861</v>
      </c>
    </row>
    <row r="1018" spans="1:24" x14ac:dyDescent="0.45">
      <c r="A1018">
        <v>2023</v>
      </c>
      <c r="B1018">
        <v>9</v>
      </c>
      <c r="C1018">
        <v>19</v>
      </c>
      <c r="D1018">
        <v>78</v>
      </c>
      <c r="E1018">
        <v>50</v>
      </c>
      <c r="F1018">
        <v>0</v>
      </c>
      <c r="G1018">
        <v>0</v>
      </c>
      <c r="H1018">
        <v>0</v>
      </c>
      <c r="S1018">
        <f t="shared" si="1046"/>
        <v>262</v>
      </c>
      <c r="T1018">
        <f t="shared" si="1016"/>
        <v>64</v>
      </c>
      <c r="U1018" s="31">
        <f t="shared" si="1046"/>
        <v>262</v>
      </c>
      <c r="V1018">
        <f t="shared" si="1030"/>
        <v>72</v>
      </c>
      <c r="W1018" s="31">
        <f t="shared" ref="W1018" si="1051">W1017+1</f>
        <v>262</v>
      </c>
      <c r="X1018">
        <f t="shared" si="1039"/>
        <v>72.285714285714292</v>
      </c>
    </row>
    <row r="1019" spans="1:24" x14ac:dyDescent="0.45">
      <c r="A1019">
        <v>2023</v>
      </c>
      <c r="B1019">
        <v>9</v>
      </c>
      <c r="C1019">
        <v>20</v>
      </c>
      <c r="D1019">
        <v>81</v>
      </c>
      <c r="E1019">
        <v>51</v>
      </c>
      <c r="F1019">
        <v>0</v>
      </c>
      <c r="G1019">
        <v>0</v>
      </c>
      <c r="H1019">
        <v>0</v>
      </c>
      <c r="S1019">
        <f t="shared" si="1046"/>
        <v>263</v>
      </c>
      <c r="T1019">
        <f t="shared" si="1016"/>
        <v>66</v>
      </c>
      <c r="U1019" s="31">
        <f t="shared" si="1046"/>
        <v>263</v>
      </c>
      <c r="V1019">
        <f t="shared" si="1030"/>
        <v>71.107142857142861</v>
      </c>
      <c r="W1019" s="31">
        <f t="shared" ref="W1019" si="1052">W1018+1</f>
        <v>263</v>
      </c>
      <c r="X1019">
        <f t="shared" si="1039"/>
        <v>71.952380952380949</v>
      </c>
    </row>
    <row r="1020" spans="1:24" x14ac:dyDescent="0.45">
      <c r="A1020">
        <v>2023</v>
      </c>
      <c r="B1020">
        <v>9</v>
      </c>
      <c r="C1020">
        <v>21</v>
      </c>
      <c r="D1020">
        <v>81</v>
      </c>
      <c r="E1020">
        <v>54</v>
      </c>
      <c r="F1020">
        <v>0</v>
      </c>
      <c r="G1020">
        <v>0</v>
      </c>
      <c r="H1020">
        <v>0</v>
      </c>
      <c r="S1020">
        <f t="shared" si="1046"/>
        <v>264</v>
      </c>
      <c r="T1020">
        <f t="shared" si="1016"/>
        <v>67.5</v>
      </c>
      <c r="U1020" s="31">
        <f t="shared" si="1046"/>
        <v>264</v>
      </c>
      <c r="V1020">
        <f t="shared" si="1030"/>
        <v>70.357142857142861</v>
      </c>
      <c r="W1020" s="31">
        <f t="shared" ref="W1020" si="1053">W1019+1</f>
        <v>264</v>
      </c>
      <c r="X1020">
        <f t="shared" si="1039"/>
        <v>71.928571428571431</v>
      </c>
    </row>
    <row r="1021" spans="1:24" x14ac:dyDescent="0.45">
      <c r="A1021">
        <v>2023</v>
      </c>
      <c r="B1021">
        <v>9</v>
      </c>
      <c r="C1021">
        <v>22</v>
      </c>
      <c r="D1021">
        <v>81</v>
      </c>
      <c r="E1021">
        <v>52</v>
      </c>
      <c r="F1021">
        <v>0</v>
      </c>
      <c r="G1021">
        <v>0</v>
      </c>
      <c r="H1021">
        <v>0</v>
      </c>
      <c r="S1021">
        <f t="shared" si="1046"/>
        <v>265</v>
      </c>
      <c r="T1021">
        <f t="shared" si="1016"/>
        <v>66.5</v>
      </c>
      <c r="U1021" s="31">
        <f t="shared" si="1046"/>
        <v>265</v>
      </c>
      <c r="V1021">
        <f t="shared" si="1030"/>
        <v>69.571428571428569</v>
      </c>
      <c r="W1021" s="31">
        <f t="shared" ref="W1021" si="1054">W1020+1</f>
        <v>265</v>
      </c>
      <c r="X1021">
        <f t="shared" si="1039"/>
        <v>71.69047619047619</v>
      </c>
    </row>
    <row r="1022" spans="1:24" x14ac:dyDescent="0.45">
      <c r="A1022">
        <v>2023</v>
      </c>
      <c r="B1022">
        <v>9</v>
      </c>
      <c r="C1022">
        <v>23</v>
      </c>
      <c r="D1022">
        <v>81</v>
      </c>
      <c r="E1022">
        <v>49</v>
      </c>
      <c r="F1022">
        <v>0</v>
      </c>
      <c r="G1022">
        <v>0</v>
      </c>
      <c r="H1022">
        <v>0</v>
      </c>
      <c r="S1022">
        <f t="shared" si="1046"/>
        <v>266</v>
      </c>
      <c r="T1022">
        <f t="shared" si="1016"/>
        <v>65</v>
      </c>
      <c r="U1022" s="31">
        <f t="shared" si="1046"/>
        <v>266</v>
      </c>
      <c r="V1022">
        <f t="shared" si="1030"/>
        <v>68.785714285714292</v>
      </c>
      <c r="W1022" s="31">
        <f t="shared" ref="W1022" si="1055">W1021+1</f>
        <v>266</v>
      </c>
      <c r="X1022">
        <f t="shared" si="1039"/>
        <v>71.333333333333329</v>
      </c>
    </row>
    <row r="1023" spans="1:24" x14ac:dyDescent="0.45">
      <c r="A1023">
        <v>2023</v>
      </c>
      <c r="B1023">
        <v>9</v>
      </c>
      <c r="C1023">
        <v>24</v>
      </c>
      <c r="D1023">
        <v>73</v>
      </c>
      <c r="E1023">
        <v>63</v>
      </c>
      <c r="F1023">
        <v>0</v>
      </c>
      <c r="G1023">
        <v>0</v>
      </c>
      <c r="H1023">
        <v>0</v>
      </c>
      <c r="S1023">
        <f t="shared" si="1046"/>
        <v>267</v>
      </c>
      <c r="T1023">
        <f t="shared" si="1016"/>
        <v>68</v>
      </c>
      <c r="U1023" s="31">
        <f t="shared" si="1046"/>
        <v>267</v>
      </c>
      <c r="V1023">
        <f t="shared" si="1030"/>
        <v>68.5</v>
      </c>
      <c r="W1023" s="31">
        <f t="shared" ref="W1023" si="1056">W1022+1</f>
        <v>267</v>
      </c>
      <c r="X1023">
        <f t="shared" si="1039"/>
        <v>71.095238095238102</v>
      </c>
    </row>
    <row r="1024" spans="1:24" x14ac:dyDescent="0.45">
      <c r="A1024">
        <v>2023</v>
      </c>
      <c r="B1024">
        <v>9</v>
      </c>
      <c r="C1024">
        <v>25</v>
      </c>
      <c r="D1024">
        <v>75</v>
      </c>
      <c r="E1024">
        <v>56</v>
      </c>
      <c r="F1024">
        <v>0</v>
      </c>
      <c r="G1024">
        <v>0</v>
      </c>
      <c r="H1024">
        <v>0</v>
      </c>
      <c r="S1024">
        <f t="shared" si="1046"/>
        <v>268</v>
      </c>
      <c r="T1024">
        <f t="shared" si="1016"/>
        <v>65.5</v>
      </c>
      <c r="U1024" s="31">
        <f t="shared" si="1046"/>
        <v>268</v>
      </c>
      <c r="V1024">
        <f t="shared" si="1030"/>
        <v>68</v>
      </c>
      <c r="W1024" s="31">
        <f t="shared" ref="W1024" si="1057">W1023+1</f>
        <v>268</v>
      </c>
      <c r="X1024">
        <f t="shared" si="1039"/>
        <v>70.61904761904762</v>
      </c>
    </row>
    <row r="1025" spans="1:24" x14ac:dyDescent="0.45">
      <c r="A1025">
        <v>2023</v>
      </c>
      <c r="B1025">
        <v>9</v>
      </c>
      <c r="C1025">
        <v>26</v>
      </c>
      <c r="D1025">
        <v>83</v>
      </c>
      <c r="E1025">
        <v>52</v>
      </c>
      <c r="F1025">
        <v>0</v>
      </c>
      <c r="G1025">
        <v>0</v>
      </c>
      <c r="H1025">
        <v>0</v>
      </c>
      <c r="S1025">
        <f t="shared" si="1046"/>
        <v>269</v>
      </c>
      <c r="T1025">
        <f t="shared" si="1016"/>
        <v>67.5</v>
      </c>
      <c r="U1025" s="31">
        <f t="shared" si="1046"/>
        <v>269</v>
      </c>
      <c r="V1025">
        <f t="shared" si="1030"/>
        <v>67.607142857142861</v>
      </c>
      <c r="W1025" s="31">
        <f t="shared" ref="W1025" si="1058">W1024+1</f>
        <v>269</v>
      </c>
      <c r="X1025">
        <f t="shared" si="1039"/>
        <v>70.19047619047619</v>
      </c>
    </row>
    <row r="1026" spans="1:24" x14ac:dyDescent="0.45">
      <c r="A1026">
        <v>2023</v>
      </c>
      <c r="B1026">
        <v>9</v>
      </c>
      <c r="C1026">
        <v>27</v>
      </c>
      <c r="D1026">
        <v>81</v>
      </c>
      <c r="E1026">
        <v>57</v>
      </c>
      <c r="F1026">
        <v>0.04</v>
      </c>
      <c r="G1026">
        <v>0</v>
      </c>
      <c r="H1026">
        <v>0</v>
      </c>
      <c r="S1026">
        <f t="shared" si="1046"/>
        <v>270</v>
      </c>
      <c r="T1026">
        <f t="shared" si="1016"/>
        <v>69</v>
      </c>
      <c r="U1026" s="31">
        <f t="shared" si="1046"/>
        <v>270</v>
      </c>
      <c r="V1026">
        <f t="shared" si="1030"/>
        <v>67.321428571428569</v>
      </c>
      <c r="W1026" s="31">
        <f t="shared" ref="W1026" si="1059">W1025+1</f>
        <v>270</v>
      </c>
      <c r="X1026">
        <f t="shared" si="1039"/>
        <v>69.738095238095241</v>
      </c>
    </row>
    <row r="1027" spans="1:24" x14ac:dyDescent="0.45">
      <c r="A1027">
        <v>2023</v>
      </c>
      <c r="B1027">
        <v>9</v>
      </c>
      <c r="C1027">
        <v>28</v>
      </c>
      <c r="D1027">
        <v>78</v>
      </c>
      <c r="E1027">
        <v>54</v>
      </c>
      <c r="F1027">
        <v>0</v>
      </c>
      <c r="G1027">
        <v>0</v>
      </c>
      <c r="H1027">
        <v>0</v>
      </c>
      <c r="S1027">
        <f t="shared" si="1046"/>
        <v>271</v>
      </c>
      <c r="T1027">
        <f t="shared" si="1016"/>
        <v>66</v>
      </c>
      <c r="U1027" s="31">
        <f t="shared" si="1046"/>
        <v>271</v>
      </c>
      <c r="V1027">
        <f t="shared" si="1030"/>
        <v>67.071428571428569</v>
      </c>
      <c r="W1027" s="31">
        <f t="shared" ref="W1027" si="1060">W1026+1</f>
        <v>271</v>
      </c>
      <c r="X1027">
        <f t="shared" si="1039"/>
        <v>69.166666666666671</v>
      </c>
    </row>
    <row r="1028" spans="1:24" x14ac:dyDescent="0.45">
      <c r="A1028">
        <v>2023</v>
      </c>
      <c r="B1028">
        <v>9</v>
      </c>
      <c r="C1028">
        <v>29</v>
      </c>
      <c r="D1028">
        <v>82</v>
      </c>
      <c r="E1028">
        <v>55</v>
      </c>
      <c r="F1028">
        <v>0</v>
      </c>
      <c r="G1028">
        <v>0</v>
      </c>
      <c r="H1028">
        <v>0</v>
      </c>
      <c r="S1028">
        <f t="shared" si="1046"/>
        <v>272</v>
      </c>
      <c r="T1028">
        <f t="shared" si="1016"/>
        <v>68.5</v>
      </c>
      <c r="U1028" s="31">
        <f t="shared" si="1046"/>
        <v>272</v>
      </c>
      <c r="V1028">
        <f t="shared" si="1030"/>
        <v>67</v>
      </c>
      <c r="W1028" s="31">
        <f t="shared" ref="W1028" si="1061">W1027+1</f>
        <v>272</v>
      </c>
      <c r="X1028">
        <f t="shared" si="1039"/>
        <v>68.738095238095241</v>
      </c>
    </row>
    <row r="1029" spans="1:24" x14ac:dyDescent="0.45">
      <c r="A1029">
        <v>2023</v>
      </c>
      <c r="B1029">
        <v>9</v>
      </c>
      <c r="C1029">
        <v>30</v>
      </c>
      <c r="D1029">
        <v>83</v>
      </c>
      <c r="E1029">
        <v>53</v>
      </c>
      <c r="F1029">
        <v>0</v>
      </c>
      <c r="G1029">
        <v>0</v>
      </c>
      <c r="H1029">
        <v>0</v>
      </c>
      <c r="S1029">
        <f t="shared" si="1046"/>
        <v>273</v>
      </c>
      <c r="T1029">
        <f t="shared" si="1016"/>
        <v>68</v>
      </c>
      <c r="U1029" s="31">
        <f t="shared" si="1046"/>
        <v>273</v>
      </c>
      <c r="V1029">
        <f t="shared" si="1030"/>
        <v>66.928571428571431</v>
      </c>
      <c r="W1029" s="31">
        <f t="shared" ref="W1029" si="1062">W1028+1</f>
        <v>273</v>
      </c>
      <c r="X1029">
        <f t="shared" si="1039"/>
        <v>68.357142857142861</v>
      </c>
    </row>
    <row r="1030" spans="1:24" x14ac:dyDescent="0.45">
      <c r="A1030">
        <v>2023</v>
      </c>
      <c r="B1030">
        <v>10</v>
      </c>
      <c r="C1030">
        <v>1</v>
      </c>
      <c r="D1030">
        <v>84</v>
      </c>
      <c r="E1030">
        <v>52</v>
      </c>
      <c r="F1030">
        <v>0</v>
      </c>
      <c r="G1030">
        <v>0</v>
      </c>
      <c r="H1030">
        <v>0</v>
      </c>
      <c r="S1030">
        <f t="shared" si="1046"/>
        <v>274</v>
      </c>
      <c r="T1030">
        <f t="shared" si="1016"/>
        <v>68</v>
      </c>
      <c r="U1030" s="31">
        <f t="shared" si="1046"/>
        <v>274</v>
      </c>
      <c r="V1030">
        <f t="shared" si="1030"/>
        <v>66.714285714285708</v>
      </c>
      <c r="W1030" s="31">
        <f t="shared" ref="W1030" si="1063">W1029+1</f>
        <v>274</v>
      </c>
      <c r="X1030">
        <f t="shared" si="1039"/>
        <v>68.166666666666671</v>
      </c>
    </row>
    <row r="1031" spans="1:24" x14ac:dyDescent="0.45">
      <c r="A1031">
        <v>2023</v>
      </c>
      <c r="B1031">
        <v>10</v>
      </c>
      <c r="C1031">
        <v>2</v>
      </c>
      <c r="D1031">
        <v>84</v>
      </c>
      <c r="E1031">
        <v>51</v>
      </c>
      <c r="F1031">
        <v>0</v>
      </c>
      <c r="G1031">
        <v>0</v>
      </c>
      <c r="H1031">
        <v>0</v>
      </c>
      <c r="S1031">
        <f t="shared" si="1046"/>
        <v>275</v>
      </c>
      <c r="T1031">
        <f t="shared" si="1016"/>
        <v>67.5</v>
      </c>
      <c r="U1031" s="31">
        <f t="shared" si="1046"/>
        <v>275</v>
      </c>
      <c r="V1031">
        <f t="shared" si="1030"/>
        <v>66.928571428571431</v>
      </c>
      <c r="W1031" s="31">
        <f t="shared" ref="W1031" si="1064">W1030+1</f>
        <v>275</v>
      </c>
      <c r="X1031">
        <f t="shared" si="1039"/>
        <v>67.928571428571431</v>
      </c>
    </row>
    <row r="1032" spans="1:24" x14ac:dyDescent="0.45">
      <c r="A1032">
        <v>2023</v>
      </c>
      <c r="B1032">
        <v>10</v>
      </c>
      <c r="C1032">
        <v>3</v>
      </c>
      <c r="D1032">
        <v>84</v>
      </c>
      <c r="E1032">
        <v>51</v>
      </c>
      <c r="F1032">
        <v>0</v>
      </c>
      <c r="G1032">
        <v>0</v>
      </c>
      <c r="H1032">
        <v>0</v>
      </c>
      <c r="S1032">
        <f t="shared" si="1046"/>
        <v>276</v>
      </c>
      <c r="T1032">
        <f t="shared" si="1016"/>
        <v>67.5</v>
      </c>
      <c r="U1032" s="31">
        <f t="shared" si="1046"/>
        <v>276</v>
      </c>
      <c r="V1032">
        <f t="shared" si="1030"/>
        <v>67.178571428571431</v>
      </c>
      <c r="W1032" s="31">
        <f t="shared" ref="W1032" si="1065">W1031+1</f>
        <v>276</v>
      </c>
      <c r="X1032">
        <f t="shared" si="1039"/>
        <v>67.666666666666671</v>
      </c>
    </row>
    <row r="1033" spans="1:24" x14ac:dyDescent="0.45">
      <c r="A1033">
        <v>2023</v>
      </c>
      <c r="B1033">
        <v>10</v>
      </c>
      <c r="C1033">
        <v>4</v>
      </c>
      <c r="D1033">
        <v>86</v>
      </c>
      <c r="E1033">
        <v>55</v>
      </c>
      <c r="F1033">
        <v>0</v>
      </c>
      <c r="G1033">
        <v>0</v>
      </c>
      <c r="H1033">
        <v>0</v>
      </c>
      <c r="S1033">
        <f t="shared" si="1046"/>
        <v>277</v>
      </c>
      <c r="T1033">
        <f t="shared" si="1016"/>
        <v>70.5</v>
      </c>
      <c r="U1033" s="31">
        <f t="shared" si="1046"/>
        <v>277</v>
      </c>
      <c r="V1033">
        <f t="shared" si="1030"/>
        <v>67.5</v>
      </c>
      <c r="W1033" s="31">
        <f t="shared" ref="W1033" si="1066">W1032+1</f>
        <v>277</v>
      </c>
      <c r="X1033">
        <f t="shared" si="1039"/>
        <v>67.547619047619051</v>
      </c>
    </row>
    <row r="1034" spans="1:24" x14ac:dyDescent="0.45">
      <c r="A1034">
        <v>2023</v>
      </c>
      <c r="B1034">
        <v>10</v>
      </c>
      <c r="C1034">
        <v>5</v>
      </c>
      <c r="D1034">
        <v>80</v>
      </c>
      <c r="E1034">
        <v>55</v>
      </c>
      <c r="F1034">
        <v>0</v>
      </c>
      <c r="G1034">
        <v>0</v>
      </c>
      <c r="H1034">
        <v>0</v>
      </c>
      <c r="S1034">
        <f t="shared" si="1046"/>
        <v>278</v>
      </c>
      <c r="T1034">
        <f t="shared" si="1016"/>
        <v>67.5</v>
      </c>
      <c r="U1034" s="31">
        <f t="shared" si="1046"/>
        <v>278</v>
      </c>
      <c r="V1034">
        <f t="shared" si="1030"/>
        <v>67.5</v>
      </c>
      <c r="W1034" s="31">
        <f t="shared" ref="W1034" si="1067">W1033+1</f>
        <v>278</v>
      </c>
      <c r="X1034">
        <f t="shared" si="1039"/>
        <v>67.452380952380949</v>
      </c>
    </row>
    <row r="1035" spans="1:24" x14ac:dyDescent="0.45">
      <c r="A1035">
        <v>2023</v>
      </c>
      <c r="B1035">
        <v>10</v>
      </c>
      <c r="C1035">
        <v>6</v>
      </c>
      <c r="D1035">
        <v>77</v>
      </c>
      <c r="E1035">
        <v>62</v>
      </c>
      <c r="F1035">
        <v>0.02</v>
      </c>
      <c r="G1035">
        <v>0</v>
      </c>
      <c r="H1035">
        <v>0</v>
      </c>
      <c r="S1035">
        <f t="shared" si="1046"/>
        <v>279</v>
      </c>
      <c r="T1035">
        <f t="shared" si="1016"/>
        <v>69.5</v>
      </c>
      <c r="U1035" s="31">
        <f t="shared" si="1046"/>
        <v>279</v>
      </c>
      <c r="V1035">
        <f t="shared" si="1030"/>
        <v>67.714285714285708</v>
      </c>
      <c r="W1035" s="31">
        <f t="shared" ref="W1035" si="1068">W1034+1</f>
        <v>279</v>
      </c>
      <c r="X1035">
        <f t="shared" si="1039"/>
        <v>67.452380952380949</v>
      </c>
    </row>
    <row r="1036" spans="1:24" x14ac:dyDescent="0.45">
      <c r="A1036">
        <v>2023</v>
      </c>
      <c r="B1036">
        <v>10</v>
      </c>
      <c r="C1036">
        <v>7</v>
      </c>
      <c r="D1036">
        <v>65</v>
      </c>
      <c r="E1036">
        <v>41</v>
      </c>
      <c r="F1036">
        <v>0</v>
      </c>
      <c r="G1036">
        <v>0</v>
      </c>
      <c r="H1036">
        <v>0</v>
      </c>
      <c r="S1036">
        <f t="shared" si="1046"/>
        <v>280</v>
      </c>
      <c r="T1036">
        <f t="shared" si="1016"/>
        <v>53</v>
      </c>
      <c r="U1036" s="31">
        <f t="shared" si="1046"/>
        <v>280</v>
      </c>
      <c r="V1036">
        <f t="shared" si="1030"/>
        <v>66.857142857142861</v>
      </c>
      <c r="W1036" s="31">
        <f t="shared" ref="W1036" si="1069">W1035+1</f>
        <v>280</v>
      </c>
      <c r="X1036">
        <f t="shared" si="1039"/>
        <v>66.69047619047619</v>
      </c>
    </row>
    <row r="1037" spans="1:24" x14ac:dyDescent="0.45">
      <c r="A1037">
        <v>2023</v>
      </c>
      <c r="B1037">
        <v>10</v>
      </c>
      <c r="C1037">
        <v>8</v>
      </c>
      <c r="D1037">
        <v>61</v>
      </c>
      <c r="E1037">
        <v>35</v>
      </c>
      <c r="F1037">
        <v>0</v>
      </c>
      <c r="G1037">
        <v>0</v>
      </c>
      <c r="H1037">
        <v>0</v>
      </c>
      <c r="S1037">
        <f t="shared" si="1046"/>
        <v>281</v>
      </c>
      <c r="T1037">
        <f t="shared" si="1016"/>
        <v>48</v>
      </c>
      <c r="U1037" s="31">
        <f t="shared" si="1046"/>
        <v>281</v>
      </c>
      <c r="V1037">
        <f t="shared" si="1030"/>
        <v>65.428571428571431</v>
      </c>
      <c r="W1037" s="31">
        <f t="shared" ref="W1037" si="1070">W1036+1</f>
        <v>281</v>
      </c>
      <c r="X1037">
        <f t="shared" si="1039"/>
        <v>65.595238095238102</v>
      </c>
    </row>
    <row r="1038" spans="1:24" x14ac:dyDescent="0.45">
      <c r="A1038">
        <v>2023</v>
      </c>
      <c r="B1038">
        <v>10</v>
      </c>
      <c r="C1038">
        <v>9</v>
      </c>
      <c r="D1038">
        <v>63</v>
      </c>
      <c r="E1038">
        <v>40</v>
      </c>
      <c r="F1038" t="s">
        <v>116</v>
      </c>
      <c r="G1038" t="s">
        <v>117</v>
      </c>
      <c r="H1038">
        <v>0</v>
      </c>
      <c r="S1038">
        <f t="shared" si="1046"/>
        <v>282</v>
      </c>
      <c r="T1038">
        <f t="shared" si="1016"/>
        <v>51.5</v>
      </c>
      <c r="U1038" s="31">
        <f t="shared" si="1046"/>
        <v>282</v>
      </c>
      <c r="V1038">
        <f t="shared" si="1030"/>
        <v>64.428571428571431</v>
      </c>
      <c r="W1038" s="31">
        <f t="shared" ref="W1038" si="1071">W1037+1</f>
        <v>282</v>
      </c>
      <c r="X1038">
        <f t="shared" si="1039"/>
        <v>64.976190476190482</v>
      </c>
    </row>
    <row r="1039" spans="1:24" x14ac:dyDescent="0.45">
      <c r="A1039">
        <v>2023</v>
      </c>
      <c r="B1039">
        <v>10</v>
      </c>
      <c r="C1039">
        <v>10</v>
      </c>
      <c r="D1039">
        <v>72</v>
      </c>
      <c r="E1039">
        <v>41</v>
      </c>
      <c r="F1039">
        <v>0</v>
      </c>
      <c r="G1039">
        <v>0</v>
      </c>
      <c r="H1039">
        <v>0</v>
      </c>
      <c r="S1039">
        <f t="shared" si="1046"/>
        <v>283</v>
      </c>
      <c r="T1039">
        <f t="shared" si="1016"/>
        <v>56.5</v>
      </c>
      <c r="U1039" s="31">
        <f t="shared" si="1046"/>
        <v>283</v>
      </c>
      <c r="V1039">
        <f t="shared" si="1030"/>
        <v>63.642857142857146</v>
      </c>
      <c r="W1039" s="31">
        <f t="shared" ref="W1039" si="1072">W1038+1</f>
        <v>283</v>
      </c>
      <c r="X1039">
        <f t="shared" si="1039"/>
        <v>64.61904761904762</v>
      </c>
    </row>
    <row r="1040" spans="1:24" x14ac:dyDescent="0.45">
      <c r="A1040">
        <v>2023</v>
      </c>
      <c r="B1040">
        <v>10</v>
      </c>
      <c r="C1040">
        <v>11</v>
      </c>
      <c r="D1040">
        <v>66</v>
      </c>
      <c r="E1040">
        <v>41</v>
      </c>
      <c r="F1040">
        <v>0</v>
      </c>
      <c r="G1040">
        <v>0</v>
      </c>
      <c r="H1040">
        <v>0</v>
      </c>
      <c r="S1040">
        <f t="shared" si="1046"/>
        <v>284</v>
      </c>
      <c r="T1040">
        <f t="shared" si="1016"/>
        <v>53.5</v>
      </c>
      <c r="U1040" s="31">
        <f t="shared" si="1046"/>
        <v>284</v>
      </c>
      <c r="V1040">
        <f t="shared" si="1030"/>
        <v>62.535714285714285</v>
      </c>
      <c r="W1040" s="31">
        <f t="shared" ref="W1040" si="1073">W1039+1</f>
        <v>284</v>
      </c>
      <c r="X1040">
        <f t="shared" si="1039"/>
        <v>64.023809523809518</v>
      </c>
    </row>
    <row r="1041" spans="1:24" x14ac:dyDescent="0.45">
      <c r="A1041">
        <v>2023</v>
      </c>
      <c r="B1041">
        <v>10</v>
      </c>
      <c r="C1041">
        <v>12</v>
      </c>
      <c r="D1041">
        <v>80</v>
      </c>
      <c r="E1041">
        <v>51</v>
      </c>
      <c r="F1041" t="s">
        <v>116</v>
      </c>
      <c r="G1041" t="s">
        <v>117</v>
      </c>
      <c r="H1041">
        <v>0</v>
      </c>
      <c r="S1041">
        <f t="shared" si="1046"/>
        <v>285</v>
      </c>
      <c r="T1041">
        <f t="shared" si="1016"/>
        <v>65.5</v>
      </c>
      <c r="U1041" s="31">
        <f t="shared" si="1046"/>
        <v>285</v>
      </c>
      <c r="V1041">
        <f t="shared" si="1030"/>
        <v>62.5</v>
      </c>
      <c r="W1041" s="31">
        <f t="shared" ref="W1041" si="1074">W1040+1</f>
        <v>285</v>
      </c>
      <c r="X1041">
        <f t="shared" si="1039"/>
        <v>63.928571428571431</v>
      </c>
    </row>
    <row r="1042" spans="1:24" x14ac:dyDescent="0.45">
      <c r="A1042">
        <v>2023</v>
      </c>
      <c r="B1042">
        <v>10</v>
      </c>
      <c r="C1042">
        <v>13</v>
      </c>
      <c r="D1042">
        <v>83</v>
      </c>
      <c r="E1042">
        <v>47</v>
      </c>
      <c r="F1042">
        <v>0.01</v>
      </c>
      <c r="G1042">
        <v>0</v>
      </c>
      <c r="H1042">
        <v>0</v>
      </c>
      <c r="S1042">
        <f t="shared" si="1046"/>
        <v>286</v>
      </c>
      <c r="T1042">
        <f t="shared" si="1016"/>
        <v>65</v>
      </c>
      <c r="U1042" s="31">
        <f t="shared" si="1046"/>
        <v>286</v>
      </c>
      <c r="V1042">
        <f t="shared" si="1030"/>
        <v>62.25</v>
      </c>
      <c r="W1042" s="31">
        <f t="shared" ref="W1042" si="1075">W1041+1</f>
        <v>286</v>
      </c>
      <c r="X1042">
        <f t="shared" si="1039"/>
        <v>63.857142857142854</v>
      </c>
    </row>
    <row r="1043" spans="1:24" x14ac:dyDescent="0.45">
      <c r="A1043">
        <v>2023</v>
      </c>
      <c r="B1043">
        <v>10</v>
      </c>
      <c r="C1043">
        <v>14</v>
      </c>
      <c r="D1043">
        <v>74</v>
      </c>
      <c r="E1043">
        <v>54</v>
      </c>
      <c r="F1043">
        <v>7.0000000000000007E-2</v>
      </c>
      <c r="G1043">
        <v>0</v>
      </c>
      <c r="H1043">
        <v>0</v>
      </c>
      <c r="S1043">
        <f t="shared" si="1046"/>
        <v>287</v>
      </c>
      <c r="T1043">
        <f t="shared" si="1016"/>
        <v>64</v>
      </c>
      <c r="U1043" s="31">
        <f t="shared" si="1046"/>
        <v>287</v>
      </c>
      <c r="V1043">
        <f t="shared" si="1030"/>
        <v>61.964285714285715</v>
      </c>
      <c r="W1043" s="31">
        <f t="shared" ref="W1043" si="1076">W1042+1</f>
        <v>287</v>
      </c>
      <c r="X1043">
        <f t="shared" si="1039"/>
        <v>63.80952380952381</v>
      </c>
    </row>
    <row r="1044" spans="1:24" x14ac:dyDescent="0.45">
      <c r="A1044">
        <v>2023</v>
      </c>
      <c r="B1044">
        <v>10</v>
      </c>
      <c r="C1044">
        <v>15</v>
      </c>
      <c r="D1044">
        <v>59</v>
      </c>
      <c r="E1044">
        <v>48</v>
      </c>
      <c r="F1044">
        <v>0.01</v>
      </c>
      <c r="G1044">
        <v>0</v>
      </c>
      <c r="H1044">
        <v>0</v>
      </c>
      <c r="S1044">
        <f t="shared" si="1046"/>
        <v>288</v>
      </c>
      <c r="T1044">
        <f t="shared" si="1016"/>
        <v>53.5</v>
      </c>
      <c r="U1044" s="31">
        <f t="shared" si="1046"/>
        <v>288</v>
      </c>
      <c r="V1044">
        <f t="shared" si="1030"/>
        <v>60.928571428571431</v>
      </c>
      <c r="W1044" s="31">
        <f t="shared" ref="W1044" si="1077">W1043+1</f>
        <v>288</v>
      </c>
      <c r="X1044">
        <f t="shared" si="1039"/>
        <v>63.11904761904762</v>
      </c>
    </row>
    <row r="1045" spans="1:24" x14ac:dyDescent="0.45">
      <c r="A1045">
        <v>2023</v>
      </c>
      <c r="B1045">
        <v>10</v>
      </c>
      <c r="C1045">
        <v>16</v>
      </c>
      <c r="D1045">
        <v>56</v>
      </c>
      <c r="E1045">
        <v>45</v>
      </c>
      <c r="F1045">
        <v>7.0000000000000007E-2</v>
      </c>
      <c r="G1045">
        <v>0</v>
      </c>
      <c r="H1045">
        <v>0</v>
      </c>
      <c r="S1045">
        <f t="shared" si="1046"/>
        <v>289</v>
      </c>
      <c r="T1045">
        <f t="shared" si="1016"/>
        <v>50.5</v>
      </c>
      <c r="U1045" s="31">
        <f t="shared" si="1046"/>
        <v>289</v>
      </c>
      <c r="V1045">
        <f t="shared" si="1030"/>
        <v>59.714285714285715</v>
      </c>
      <c r="W1045" s="31">
        <f t="shared" ref="W1045" si="1078">W1044+1</f>
        <v>289</v>
      </c>
      <c r="X1045">
        <f t="shared" si="1039"/>
        <v>62.404761904761905</v>
      </c>
    </row>
    <row r="1046" spans="1:24" x14ac:dyDescent="0.45">
      <c r="A1046">
        <v>2023</v>
      </c>
      <c r="B1046">
        <v>10</v>
      </c>
      <c r="C1046">
        <v>17</v>
      </c>
      <c r="D1046">
        <v>57</v>
      </c>
      <c r="E1046">
        <v>47</v>
      </c>
      <c r="F1046">
        <v>0</v>
      </c>
      <c r="G1046">
        <v>0</v>
      </c>
      <c r="H1046">
        <v>0</v>
      </c>
      <c r="S1046">
        <f t="shared" si="1046"/>
        <v>290</v>
      </c>
      <c r="T1046">
        <f t="shared" si="1016"/>
        <v>52</v>
      </c>
      <c r="U1046" s="31">
        <f t="shared" si="1046"/>
        <v>290</v>
      </c>
      <c r="V1046">
        <f t="shared" si="1030"/>
        <v>58.607142857142854</v>
      </c>
      <c r="W1046" s="31">
        <f t="shared" ref="W1046" si="1079">W1045+1</f>
        <v>290</v>
      </c>
      <c r="X1046">
        <f t="shared" si="1039"/>
        <v>61.666666666666664</v>
      </c>
    </row>
    <row r="1047" spans="1:24" x14ac:dyDescent="0.45">
      <c r="A1047">
        <v>2023</v>
      </c>
      <c r="B1047">
        <v>10</v>
      </c>
      <c r="C1047">
        <v>18</v>
      </c>
      <c r="D1047">
        <v>68</v>
      </c>
      <c r="E1047">
        <v>40</v>
      </c>
      <c r="F1047">
        <v>0</v>
      </c>
      <c r="G1047">
        <v>0</v>
      </c>
      <c r="H1047">
        <v>0</v>
      </c>
      <c r="S1047">
        <f t="shared" si="1046"/>
        <v>291</v>
      </c>
      <c r="T1047">
        <f t="shared" si="1016"/>
        <v>54</v>
      </c>
      <c r="U1047" s="31">
        <f t="shared" si="1046"/>
        <v>291</v>
      </c>
      <c r="V1047">
        <f t="shared" si="1030"/>
        <v>57.428571428571431</v>
      </c>
      <c r="W1047" s="31">
        <f t="shared" ref="W1047" si="1080">W1046+1</f>
        <v>291</v>
      </c>
      <c r="X1047">
        <f t="shared" si="1039"/>
        <v>60.952380952380949</v>
      </c>
    </row>
    <row r="1048" spans="1:24" x14ac:dyDescent="0.45">
      <c r="A1048">
        <v>2023</v>
      </c>
      <c r="B1048">
        <v>10</v>
      </c>
      <c r="C1048">
        <v>19</v>
      </c>
      <c r="D1048">
        <v>70</v>
      </c>
      <c r="E1048">
        <v>40</v>
      </c>
      <c r="F1048">
        <v>0</v>
      </c>
      <c r="G1048">
        <v>0</v>
      </c>
      <c r="H1048">
        <v>0</v>
      </c>
      <c r="S1048">
        <f t="shared" si="1046"/>
        <v>292</v>
      </c>
      <c r="T1048">
        <f t="shared" si="1016"/>
        <v>55</v>
      </c>
      <c r="U1048" s="31">
        <f t="shared" si="1046"/>
        <v>292</v>
      </c>
      <c r="V1048">
        <f t="shared" si="1030"/>
        <v>56.535714285714285</v>
      </c>
      <c r="W1048" s="31">
        <f t="shared" ref="W1048" si="1081">W1047+1</f>
        <v>292</v>
      </c>
      <c r="X1048">
        <f t="shared" si="1039"/>
        <v>60.428571428571431</v>
      </c>
    </row>
    <row r="1049" spans="1:24" x14ac:dyDescent="0.45">
      <c r="A1049">
        <v>2023</v>
      </c>
      <c r="B1049">
        <v>10</v>
      </c>
      <c r="C1049">
        <v>20</v>
      </c>
      <c r="D1049">
        <v>64</v>
      </c>
      <c r="E1049">
        <v>50</v>
      </c>
      <c r="F1049">
        <v>0.52</v>
      </c>
      <c r="G1049">
        <v>0</v>
      </c>
      <c r="H1049">
        <v>0</v>
      </c>
      <c r="S1049">
        <f t="shared" si="1046"/>
        <v>293</v>
      </c>
      <c r="T1049">
        <f t="shared" si="1016"/>
        <v>57</v>
      </c>
      <c r="U1049" s="31">
        <f t="shared" si="1046"/>
        <v>293</v>
      </c>
      <c r="V1049">
        <f t="shared" si="1030"/>
        <v>55.642857142857146</v>
      </c>
      <c r="W1049" s="31">
        <f t="shared" ref="W1049" si="1082">W1048+1</f>
        <v>293</v>
      </c>
      <c r="X1049">
        <f t="shared" si="1039"/>
        <v>59.88095238095238</v>
      </c>
    </row>
    <row r="1050" spans="1:24" x14ac:dyDescent="0.45">
      <c r="A1050">
        <v>2023</v>
      </c>
      <c r="B1050">
        <v>10</v>
      </c>
      <c r="C1050">
        <v>21</v>
      </c>
      <c r="D1050">
        <v>66</v>
      </c>
      <c r="E1050">
        <v>43</v>
      </c>
      <c r="F1050">
        <v>0.01</v>
      </c>
      <c r="G1050">
        <v>0</v>
      </c>
      <c r="H1050">
        <v>0</v>
      </c>
      <c r="S1050">
        <f t="shared" si="1046"/>
        <v>294</v>
      </c>
      <c r="T1050">
        <f t="shared" si="1016"/>
        <v>54.5</v>
      </c>
      <c r="U1050" s="31">
        <f t="shared" si="1046"/>
        <v>294</v>
      </c>
      <c r="V1050">
        <f t="shared" si="1030"/>
        <v>55.75</v>
      </c>
      <c r="W1050" s="31">
        <f t="shared" ref="W1050" si="1083">W1049+1</f>
        <v>294</v>
      </c>
      <c r="X1050">
        <f t="shared" si="1039"/>
        <v>59.238095238095241</v>
      </c>
    </row>
    <row r="1051" spans="1:24" x14ac:dyDescent="0.45">
      <c r="A1051">
        <v>2023</v>
      </c>
      <c r="B1051">
        <v>10</v>
      </c>
      <c r="C1051">
        <v>22</v>
      </c>
      <c r="D1051">
        <v>65</v>
      </c>
      <c r="E1051">
        <v>39</v>
      </c>
      <c r="F1051">
        <v>0</v>
      </c>
      <c r="G1051">
        <v>0</v>
      </c>
      <c r="H1051">
        <v>0</v>
      </c>
      <c r="S1051">
        <f t="shared" si="1046"/>
        <v>295</v>
      </c>
      <c r="T1051">
        <f t="shared" ref="T1051:T1114" si="1084">AVERAGE(D1051:E1051)</f>
        <v>52</v>
      </c>
      <c r="U1051" s="31">
        <f t="shared" si="1046"/>
        <v>295</v>
      </c>
      <c r="V1051">
        <f t="shared" si="1030"/>
        <v>56.035714285714285</v>
      </c>
      <c r="W1051" s="31">
        <f t="shared" ref="W1051" si="1085">W1050+1</f>
        <v>295</v>
      </c>
      <c r="X1051">
        <f t="shared" si="1039"/>
        <v>58.476190476190474</v>
      </c>
    </row>
    <row r="1052" spans="1:24" x14ac:dyDescent="0.45">
      <c r="A1052">
        <v>2023</v>
      </c>
      <c r="B1052">
        <v>10</v>
      </c>
      <c r="C1052">
        <v>23</v>
      </c>
      <c r="D1052">
        <v>73</v>
      </c>
      <c r="E1052">
        <v>34</v>
      </c>
      <c r="F1052">
        <v>0</v>
      </c>
      <c r="G1052">
        <v>0</v>
      </c>
      <c r="H1052">
        <v>0</v>
      </c>
      <c r="S1052">
        <f t="shared" si="1046"/>
        <v>296</v>
      </c>
      <c r="T1052">
        <f t="shared" si="1084"/>
        <v>53.5</v>
      </c>
      <c r="U1052" s="31">
        <f t="shared" si="1046"/>
        <v>296</v>
      </c>
      <c r="V1052">
        <f t="shared" si="1030"/>
        <v>56.178571428571431</v>
      </c>
      <c r="W1052" s="31">
        <f t="shared" ref="W1052" si="1086">W1051+1</f>
        <v>296</v>
      </c>
      <c r="X1052">
        <f t="shared" si="1039"/>
        <v>57.80952380952381</v>
      </c>
    </row>
    <row r="1053" spans="1:24" x14ac:dyDescent="0.45">
      <c r="A1053">
        <v>2023</v>
      </c>
      <c r="B1053">
        <v>10</v>
      </c>
      <c r="C1053">
        <v>24</v>
      </c>
      <c r="D1053">
        <v>78</v>
      </c>
      <c r="E1053">
        <v>35</v>
      </c>
      <c r="F1053">
        <v>0</v>
      </c>
      <c r="G1053">
        <v>0</v>
      </c>
      <c r="H1053">
        <v>0</v>
      </c>
      <c r="S1053">
        <f t="shared" si="1046"/>
        <v>297</v>
      </c>
      <c r="T1053">
        <f t="shared" si="1084"/>
        <v>56.5</v>
      </c>
      <c r="U1053" s="31">
        <f t="shared" si="1046"/>
        <v>297</v>
      </c>
      <c r="V1053">
        <f t="shared" si="1030"/>
        <v>56.178571428571431</v>
      </c>
      <c r="W1053" s="31">
        <f t="shared" ref="W1053" si="1087">W1052+1</f>
        <v>297</v>
      </c>
      <c r="X1053">
        <f t="shared" si="1039"/>
        <v>57.285714285714285</v>
      </c>
    </row>
    <row r="1054" spans="1:24" x14ac:dyDescent="0.45">
      <c r="A1054">
        <v>2023</v>
      </c>
      <c r="B1054">
        <v>10</v>
      </c>
      <c r="C1054">
        <v>25</v>
      </c>
      <c r="D1054">
        <v>77</v>
      </c>
      <c r="E1054">
        <v>39</v>
      </c>
      <c r="F1054">
        <v>0</v>
      </c>
      <c r="G1054">
        <v>0</v>
      </c>
      <c r="H1054">
        <v>0</v>
      </c>
      <c r="S1054">
        <f t="shared" si="1046"/>
        <v>298</v>
      </c>
      <c r="T1054">
        <f t="shared" si="1084"/>
        <v>58</v>
      </c>
      <c r="U1054" s="31">
        <f t="shared" si="1046"/>
        <v>298</v>
      </c>
      <c r="V1054">
        <f t="shared" si="1030"/>
        <v>56.5</v>
      </c>
      <c r="W1054" s="31">
        <f t="shared" ref="W1054" si="1088">W1053+1</f>
        <v>298</v>
      </c>
      <c r="X1054">
        <f t="shared" si="1039"/>
        <v>56.69047619047619</v>
      </c>
    </row>
    <row r="1055" spans="1:24" x14ac:dyDescent="0.45">
      <c r="A1055">
        <v>2023</v>
      </c>
      <c r="B1055">
        <v>10</v>
      </c>
      <c r="C1055">
        <v>26</v>
      </c>
      <c r="D1055">
        <v>79</v>
      </c>
      <c r="E1055">
        <v>42</v>
      </c>
      <c r="F1055">
        <v>0</v>
      </c>
      <c r="G1055">
        <v>0</v>
      </c>
      <c r="H1055">
        <v>0</v>
      </c>
      <c r="S1055">
        <f t="shared" si="1046"/>
        <v>299</v>
      </c>
      <c r="T1055">
        <f t="shared" si="1084"/>
        <v>60.5</v>
      </c>
      <c r="U1055" s="31">
        <f t="shared" si="1046"/>
        <v>299</v>
      </c>
      <c r="V1055">
        <f t="shared" si="1030"/>
        <v>56.142857142857146</v>
      </c>
      <c r="W1055" s="31">
        <f t="shared" ref="W1055" si="1089">W1054+1</f>
        <v>299</v>
      </c>
      <c r="X1055">
        <f t="shared" si="1039"/>
        <v>56.357142857142854</v>
      </c>
    </row>
    <row r="1056" spans="1:24" x14ac:dyDescent="0.45">
      <c r="A1056">
        <v>2023</v>
      </c>
      <c r="B1056">
        <v>10</v>
      </c>
      <c r="C1056">
        <v>27</v>
      </c>
      <c r="D1056">
        <v>80</v>
      </c>
      <c r="E1056">
        <v>49</v>
      </c>
      <c r="F1056">
        <v>0</v>
      </c>
      <c r="G1056">
        <v>0</v>
      </c>
      <c r="H1056">
        <v>0</v>
      </c>
      <c r="S1056">
        <f t="shared" si="1046"/>
        <v>300</v>
      </c>
      <c r="T1056">
        <f t="shared" si="1084"/>
        <v>64.5</v>
      </c>
      <c r="U1056" s="31">
        <f t="shared" si="1046"/>
        <v>300</v>
      </c>
      <c r="V1056">
        <f t="shared" si="1030"/>
        <v>56.107142857142854</v>
      </c>
      <c r="W1056" s="31">
        <f t="shared" ref="W1056" si="1090">W1055+1</f>
        <v>300</v>
      </c>
      <c r="X1056">
        <f t="shared" si="1039"/>
        <v>56.11904761904762</v>
      </c>
    </row>
    <row r="1057" spans="1:24" x14ac:dyDescent="0.45">
      <c r="A1057">
        <v>2023</v>
      </c>
      <c r="B1057">
        <v>10</v>
      </c>
      <c r="C1057">
        <v>28</v>
      </c>
      <c r="D1057">
        <v>80</v>
      </c>
      <c r="E1057">
        <v>54</v>
      </c>
      <c r="F1057">
        <v>0</v>
      </c>
      <c r="G1057">
        <v>0</v>
      </c>
      <c r="H1057">
        <v>0</v>
      </c>
      <c r="S1057">
        <f t="shared" si="1046"/>
        <v>301</v>
      </c>
      <c r="T1057">
        <f t="shared" si="1084"/>
        <v>67</v>
      </c>
      <c r="U1057" s="31">
        <f t="shared" si="1046"/>
        <v>301</v>
      </c>
      <c r="V1057">
        <f t="shared" si="1030"/>
        <v>56.321428571428569</v>
      </c>
      <c r="W1057" s="31">
        <f t="shared" ref="W1057" si="1091">W1056+1</f>
        <v>301</v>
      </c>
      <c r="X1057">
        <f t="shared" si="1039"/>
        <v>56.785714285714285</v>
      </c>
    </row>
    <row r="1058" spans="1:24" x14ac:dyDescent="0.45">
      <c r="A1058">
        <v>2023</v>
      </c>
      <c r="B1058">
        <v>10</v>
      </c>
      <c r="C1058">
        <v>29</v>
      </c>
      <c r="D1058">
        <v>78</v>
      </c>
      <c r="E1058">
        <v>54</v>
      </c>
      <c r="F1058">
        <v>0</v>
      </c>
      <c r="G1058">
        <v>0</v>
      </c>
      <c r="H1058">
        <v>0</v>
      </c>
      <c r="S1058">
        <f t="shared" si="1046"/>
        <v>302</v>
      </c>
      <c r="T1058">
        <f t="shared" si="1084"/>
        <v>66</v>
      </c>
      <c r="U1058" s="31">
        <f t="shared" si="1046"/>
        <v>302</v>
      </c>
      <c r="V1058">
        <f t="shared" si="1030"/>
        <v>57.214285714285715</v>
      </c>
      <c r="W1058" s="31">
        <f t="shared" ref="W1058" si="1092">W1057+1</f>
        <v>302</v>
      </c>
      <c r="X1058">
        <f t="shared" si="1039"/>
        <v>57.642857142857146</v>
      </c>
    </row>
    <row r="1059" spans="1:24" x14ac:dyDescent="0.45">
      <c r="A1059">
        <v>2023</v>
      </c>
      <c r="B1059">
        <v>10</v>
      </c>
      <c r="C1059">
        <v>30</v>
      </c>
      <c r="D1059">
        <v>71</v>
      </c>
      <c r="E1059">
        <v>47</v>
      </c>
      <c r="F1059">
        <v>0.27</v>
      </c>
      <c r="G1059">
        <v>0</v>
      </c>
      <c r="H1059">
        <v>0</v>
      </c>
      <c r="S1059">
        <f t="shared" si="1046"/>
        <v>303</v>
      </c>
      <c r="T1059">
        <f t="shared" si="1084"/>
        <v>59</v>
      </c>
      <c r="U1059" s="31">
        <f t="shared" si="1046"/>
        <v>303</v>
      </c>
      <c r="V1059">
        <f t="shared" si="1030"/>
        <v>57.821428571428569</v>
      </c>
      <c r="W1059" s="31">
        <f t="shared" ref="W1059" si="1093">W1058+1</f>
        <v>303</v>
      </c>
      <c r="X1059">
        <f t="shared" si="1039"/>
        <v>58</v>
      </c>
    </row>
    <row r="1060" spans="1:24" x14ac:dyDescent="0.45">
      <c r="A1060">
        <v>2023</v>
      </c>
      <c r="B1060">
        <v>10</v>
      </c>
      <c r="C1060">
        <v>31</v>
      </c>
      <c r="D1060">
        <v>53</v>
      </c>
      <c r="E1060">
        <v>39</v>
      </c>
      <c r="F1060">
        <v>0</v>
      </c>
      <c r="G1060">
        <v>0</v>
      </c>
      <c r="H1060">
        <v>0</v>
      </c>
      <c r="S1060">
        <f t="shared" si="1046"/>
        <v>304</v>
      </c>
      <c r="T1060">
        <f t="shared" si="1084"/>
        <v>46</v>
      </c>
      <c r="U1060" s="31">
        <f t="shared" si="1046"/>
        <v>304</v>
      </c>
      <c r="V1060">
        <f t="shared" si="1030"/>
        <v>57.392857142857146</v>
      </c>
      <c r="W1060" s="31">
        <f t="shared" ref="W1060" si="1094">W1059+1</f>
        <v>304</v>
      </c>
      <c r="X1060">
        <f t="shared" si="1039"/>
        <v>57.5</v>
      </c>
    </row>
    <row r="1061" spans="1:24" x14ac:dyDescent="0.45">
      <c r="A1061">
        <v>2023</v>
      </c>
      <c r="B1061">
        <v>11</v>
      </c>
      <c r="C1061">
        <v>1</v>
      </c>
      <c r="D1061">
        <v>47</v>
      </c>
      <c r="E1061">
        <v>26</v>
      </c>
      <c r="F1061">
        <v>0</v>
      </c>
      <c r="G1061">
        <v>0</v>
      </c>
      <c r="H1061">
        <v>0</v>
      </c>
      <c r="S1061">
        <f t="shared" si="1046"/>
        <v>305</v>
      </c>
      <c r="T1061">
        <f t="shared" si="1084"/>
        <v>36.5</v>
      </c>
      <c r="U1061" s="31">
        <f t="shared" si="1046"/>
        <v>305</v>
      </c>
      <c r="V1061">
        <f t="shared" si="1030"/>
        <v>56.142857142857146</v>
      </c>
      <c r="W1061" s="31">
        <f t="shared" ref="W1061" si="1095">W1060+1</f>
        <v>305</v>
      </c>
      <c r="X1061">
        <f t="shared" si="1039"/>
        <v>56.69047619047619</v>
      </c>
    </row>
    <row r="1062" spans="1:24" x14ac:dyDescent="0.45">
      <c r="A1062">
        <v>2023</v>
      </c>
      <c r="B1062">
        <v>11</v>
      </c>
      <c r="C1062">
        <v>2</v>
      </c>
      <c r="D1062">
        <v>55</v>
      </c>
      <c r="E1062">
        <v>21</v>
      </c>
      <c r="F1062">
        <v>0</v>
      </c>
      <c r="G1062">
        <v>0</v>
      </c>
      <c r="H1062">
        <v>0</v>
      </c>
      <c r="S1062">
        <f t="shared" si="1046"/>
        <v>306</v>
      </c>
      <c r="T1062">
        <f t="shared" si="1084"/>
        <v>38</v>
      </c>
      <c r="U1062" s="31">
        <f t="shared" si="1046"/>
        <v>306</v>
      </c>
      <c r="V1062">
        <f t="shared" si="1030"/>
        <v>54.928571428571431</v>
      </c>
      <c r="W1062" s="31">
        <f t="shared" ref="W1062" si="1096">W1061+1</f>
        <v>306</v>
      </c>
      <c r="X1062">
        <f t="shared" si="1039"/>
        <v>55.38095238095238</v>
      </c>
    </row>
    <row r="1063" spans="1:24" x14ac:dyDescent="0.45">
      <c r="A1063">
        <v>2023</v>
      </c>
      <c r="B1063">
        <v>11</v>
      </c>
      <c r="C1063">
        <v>3</v>
      </c>
      <c r="D1063">
        <v>65</v>
      </c>
      <c r="E1063">
        <v>25</v>
      </c>
      <c r="F1063">
        <v>0</v>
      </c>
      <c r="G1063">
        <v>0</v>
      </c>
      <c r="H1063">
        <v>0</v>
      </c>
      <c r="S1063">
        <f t="shared" si="1046"/>
        <v>307</v>
      </c>
      <c r="T1063">
        <f t="shared" si="1084"/>
        <v>45</v>
      </c>
      <c r="U1063" s="31">
        <f t="shared" si="1046"/>
        <v>307</v>
      </c>
      <c r="V1063">
        <f t="shared" si="1030"/>
        <v>54.071428571428569</v>
      </c>
      <c r="W1063" s="31">
        <f t="shared" ref="W1063" si="1097">W1062+1</f>
        <v>307</v>
      </c>
      <c r="X1063">
        <f t="shared" si="1039"/>
        <v>54.428571428571431</v>
      </c>
    </row>
    <row r="1064" spans="1:24" x14ac:dyDescent="0.45">
      <c r="A1064">
        <v>2023</v>
      </c>
      <c r="B1064">
        <v>11</v>
      </c>
      <c r="C1064">
        <v>4</v>
      </c>
      <c r="D1064">
        <v>67</v>
      </c>
      <c r="E1064">
        <v>27</v>
      </c>
      <c r="F1064">
        <v>0</v>
      </c>
      <c r="G1064">
        <v>0</v>
      </c>
      <c r="H1064">
        <v>0</v>
      </c>
      <c r="S1064">
        <f t="shared" si="1046"/>
        <v>308</v>
      </c>
      <c r="T1064">
        <f t="shared" si="1084"/>
        <v>47</v>
      </c>
      <c r="U1064" s="31">
        <f t="shared" si="1046"/>
        <v>308</v>
      </c>
      <c r="V1064">
        <f t="shared" ref="V1064:V1127" si="1098">AVERAGE(T1051:T1064)</f>
        <v>53.535714285714285</v>
      </c>
      <c r="W1064" s="31">
        <f t="shared" ref="W1064" si="1099">W1063+1</f>
        <v>308</v>
      </c>
      <c r="X1064">
        <f t="shared" si="1039"/>
        <v>53.61904761904762</v>
      </c>
    </row>
    <row r="1065" spans="1:24" x14ac:dyDescent="0.45">
      <c r="A1065">
        <v>2023</v>
      </c>
      <c r="B1065">
        <v>11</v>
      </c>
      <c r="C1065">
        <v>5</v>
      </c>
      <c r="D1065">
        <v>70</v>
      </c>
      <c r="E1065">
        <v>38</v>
      </c>
      <c r="F1065">
        <v>0</v>
      </c>
      <c r="G1065">
        <v>0</v>
      </c>
      <c r="H1065">
        <v>0</v>
      </c>
      <c r="S1065">
        <f t="shared" si="1046"/>
        <v>309</v>
      </c>
      <c r="T1065">
        <f t="shared" si="1084"/>
        <v>54</v>
      </c>
      <c r="U1065" s="31">
        <f t="shared" si="1046"/>
        <v>309</v>
      </c>
      <c r="V1065">
        <f t="shared" si="1098"/>
        <v>53.678571428571431</v>
      </c>
      <c r="W1065" s="31">
        <f t="shared" ref="W1065" si="1100">W1064+1</f>
        <v>309</v>
      </c>
      <c r="X1065">
        <f t="shared" si="1039"/>
        <v>53.642857142857146</v>
      </c>
    </row>
    <row r="1066" spans="1:24" x14ac:dyDescent="0.45">
      <c r="A1066">
        <v>2023</v>
      </c>
      <c r="B1066">
        <v>11</v>
      </c>
      <c r="C1066">
        <v>6</v>
      </c>
      <c r="D1066">
        <v>74</v>
      </c>
      <c r="E1066">
        <v>34</v>
      </c>
      <c r="F1066">
        <v>0</v>
      </c>
      <c r="G1066">
        <v>0</v>
      </c>
      <c r="H1066">
        <v>0</v>
      </c>
      <c r="S1066">
        <f t="shared" si="1046"/>
        <v>310</v>
      </c>
      <c r="T1066">
        <f t="shared" si="1084"/>
        <v>54</v>
      </c>
      <c r="U1066" s="31">
        <f t="shared" si="1046"/>
        <v>310</v>
      </c>
      <c r="V1066">
        <f t="shared" si="1098"/>
        <v>53.714285714285715</v>
      </c>
      <c r="W1066" s="31">
        <f t="shared" ref="W1066" si="1101">W1065+1</f>
        <v>310</v>
      </c>
      <c r="X1066">
        <f t="shared" si="1039"/>
        <v>53.80952380952381</v>
      </c>
    </row>
    <row r="1067" spans="1:24" x14ac:dyDescent="0.45">
      <c r="A1067">
        <v>2023</v>
      </c>
      <c r="B1067">
        <v>11</v>
      </c>
      <c r="C1067">
        <v>7</v>
      </c>
      <c r="D1067">
        <v>76</v>
      </c>
      <c r="E1067">
        <v>42</v>
      </c>
      <c r="F1067">
        <v>0</v>
      </c>
      <c r="G1067">
        <v>0</v>
      </c>
      <c r="H1067">
        <v>0</v>
      </c>
      <c r="S1067">
        <f t="shared" si="1046"/>
        <v>311</v>
      </c>
      <c r="T1067">
        <f t="shared" si="1084"/>
        <v>59</v>
      </c>
      <c r="U1067" s="31">
        <f t="shared" si="1046"/>
        <v>311</v>
      </c>
      <c r="V1067">
        <f t="shared" si="1098"/>
        <v>53.892857142857146</v>
      </c>
      <c r="W1067" s="31">
        <f t="shared" ref="W1067" si="1102">W1066+1</f>
        <v>311</v>
      </c>
      <c r="X1067">
        <f t="shared" si="1039"/>
        <v>54.142857142857146</v>
      </c>
    </row>
    <row r="1068" spans="1:24" x14ac:dyDescent="0.45">
      <c r="A1068">
        <v>2023</v>
      </c>
      <c r="B1068">
        <v>11</v>
      </c>
      <c r="C1068">
        <v>8</v>
      </c>
      <c r="D1068">
        <v>80</v>
      </c>
      <c r="E1068">
        <v>48</v>
      </c>
      <c r="F1068">
        <v>0</v>
      </c>
      <c r="G1068">
        <v>0</v>
      </c>
      <c r="H1068">
        <v>0</v>
      </c>
      <c r="S1068">
        <f t="shared" si="1046"/>
        <v>312</v>
      </c>
      <c r="T1068">
        <f t="shared" si="1084"/>
        <v>64</v>
      </c>
      <c r="U1068" s="31">
        <f t="shared" si="1046"/>
        <v>312</v>
      </c>
      <c r="V1068">
        <f t="shared" si="1098"/>
        <v>54.321428571428569</v>
      </c>
      <c r="W1068" s="31">
        <f t="shared" ref="W1068" si="1103">W1067+1</f>
        <v>312</v>
      </c>
      <c r="X1068">
        <f t="shared" si="1039"/>
        <v>54.61904761904762</v>
      </c>
    </row>
    <row r="1069" spans="1:24" x14ac:dyDescent="0.45">
      <c r="A1069">
        <v>2023</v>
      </c>
      <c r="B1069">
        <v>11</v>
      </c>
      <c r="C1069">
        <v>9</v>
      </c>
      <c r="D1069">
        <v>77</v>
      </c>
      <c r="E1069">
        <v>50</v>
      </c>
      <c r="F1069" t="s">
        <v>116</v>
      </c>
      <c r="G1069" t="s">
        <v>117</v>
      </c>
      <c r="H1069">
        <v>0</v>
      </c>
      <c r="S1069">
        <f t="shared" si="1046"/>
        <v>313</v>
      </c>
      <c r="T1069">
        <f t="shared" si="1084"/>
        <v>63.5</v>
      </c>
      <c r="U1069" s="31">
        <f t="shared" si="1046"/>
        <v>313</v>
      </c>
      <c r="V1069">
        <f t="shared" si="1098"/>
        <v>54.535714285714285</v>
      </c>
      <c r="W1069" s="31">
        <f t="shared" ref="W1069" si="1104">W1068+1</f>
        <v>313</v>
      </c>
      <c r="X1069">
        <f t="shared" si="1039"/>
        <v>55.023809523809526</v>
      </c>
    </row>
    <row r="1070" spans="1:24" x14ac:dyDescent="0.45">
      <c r="A1070">
        <v>2023</v>
      </c>
      <c r="B1070">
        <v>11</v>
      </c>
      <c r="C1070">
        <v>10</v>
      </c>
      <c r="D1070">
        <v>62</v>
      </c>
      <c r="E1070">
        <v>48</v>
      </c>
      <c r="F1070">
        <v>0.13</v>
      </c>
      <c r="G1070">
        <v>0</v>
      </c>
      <c r="H1070">
        <v>0</v>
      </c>
      <c r="S1070">
        <f t="shared" si="1046"/>
        <v>314</v>
      </c>
      <c r="T1070">
        <f t="shared" si="1084"/>
        <v>55</v>
      </c>
      <c r="U1070" s="31">
        <f t="shared" si="1046"/>
        <v>314</v>
      </c>
      <c r="V1070">
        <f t="shared" si="1098"/>
        <v>53.857142857142854</v>
      </c>
      <c r="W1070" s="31">
        <f t="shared" ref="W1070" si="1105">W1069+1</f>
        <v>314</v>
      </c>
      <c r="X1070">
        <f t="shared" si="1039"/>
        <v>54.928571428571431</v>
      </c>
    </row>
    <row r="1071" spans="1:24" x14ac:dyDescent="0.45">
      <c r="A1071">
        <v>2023</v>
      </c>
      <c r="B1071">
        <v>11</v>
      </c>
      <c r="C1071">
        <v>11</v>
      </c>
      <c r="D1071">
        <v>63</v>
      </c>
      <c r="E1071">
        <v>38</v>
      </c>
      <c r="F1071">
        <v>0</v>
      </c>
      <c r="G1071">
        <v>0</v>
      </c>
      <c r="H1071">
        <v>0</v>
      </c>
      <c r="S1071">
        <f t="shared" si="1046"/>
        <v>315</v>
      </c>
      <c r="T1071">
        <f t="shared" si="1084"/>
        <v>50.5</v>
      </c>
      <c r="U1071" s="31">
        <f t="shared" si="1046"/>
        <v>315</v>
      </c>
      <c r="V1071">
        <f t="shared" si="1098"/>
        <v>52.678571428571431</v>
      </c>
      <c r="W1071" s="31">
        <f t="shared" ref="W1071" si="1106">W1070+1</f>
        <v>315</v>
      </c>
      <c r="X1071">
        <f t="shared" ref="X1071:X1134" si="1107">AVERAGE(T1051:T1071)</f>
        <v>54.738095238095241</v>
      </c>
    </row>
    <row r="1072" spans="1:24" x14ac:dyDescent="0.45">
      <c r="A1072">
        <v>2023</v>
      </c>
      <c r="B1072">
        <v>11</v>
      </c>
      <c r="C1072">
        <v>12</v>
      </c>
      <c r="D1072">
        <v>66</v>
      </c>
      <c r="E1072">
        <v>36</v>
      </c>
      <c r="F1072">
        <v>0</v>
      </c>
      <c r="G1072">
        <v>0</v>
      </c>
      <c r="H1072">
        <v>0</v>
      </c>
      <c r="S1072">
        <f t="shared" si="1046"/>
        <v>316</v>
      </c>
      <c r="T1072">
        <f t="shared" si="1084"/>
        <v>51</v>
      </c>
      <c r="U1072" s="31">
        <f t="shared" si="1046"/>
        <v>316</v>
      </c>
      <c r="V1072">
        <f t="shared" si="1098"/>
        <v>51.607142857142854</v>
      </c>
      <c r="W1072" s="31">
        <f t="shared" ref="W1072" si="1108">W1071+1</f>
        <v>316</v>
      </c>
      <c r="X1072">
        <f t="shared" si="1107"/>
        <v>54.69047619047619</v>
      </c>
    </row>
    <row r="1073" spans="1:24" x14ac:dyDescent="0.45">
      <c r="A1073">
        <v>2023</v>
      </c>
      <c r="B1073">
        <v>11</v>
      </c>
      <c r="C1073">
        <v>13</v>
      </c>
      <c r="D1073">
        <v>66</v>
      </c>
      <c r="E1073">
        <v>31</v>
      </c>
      <c r="F1073">
        <v>0</v>
      </c>
      <c r="G1073">
        <v>0</v>
      </c>
      <c r="H1073">
        <v>0</v>
      </c>
      <c r="S1073">
        <f t="shared" si="1046"/>
        <v>317</v>
      </c>
      <c r="T1073">
        <f t="shared" si="1084"/>
        <v>48.5</v>
      </c>
      <c r="U1073" s="31">
        <f t="shared" si="1046"/>
        <v>317</v>
      </c>
      <c r="V1073">
        <f t="shared" si="1098"/>
        <v>50.857142857142854</v>
      </c>
      <c r="W1073" s="31">
        <f t="shared" ref="W1073" si="1109">W1072+1</f>
        <v>317</v>
      </c>
      <c r="X1073">
        <f t="shared" si="1107"/>
        <v>54.452380952380949</v>
      </c>
    </row>
    <row r="1074" spans="1:24" x14ac:dyDescent="0.45">
      <c r="A1074">
        <v>2023</v>
      </c>
      <c r="B1074">
        <v>11</v>
      </c>
      <c r="C1074">
        <v>14</v>
      </c>
      <c r="D1074">
        <v>67</v>
      </c>
      <c r="E1074">
        <v>29</v>
      </c>
      <c r="F1074">
        <v>0</v>
      </c>
      <c r="G1074">
        <v>0</v>
      </c>
      <c r="H1074">
        <v>0</v>
      </c>
      <c r="S1074">
        <f t="shared" si="1046"/>
        <v>318</v>
      </c>
      <c r="T1074">
        <f t="shared" si="1084"/>
        <v>48</v>
      </c>
      <c r="U1074" s="31">
        <f t="shared" si="1046"/>
        <v>318</v>
      </c>
      <c r="V1074">
        <f t="shared" si="1098"/>
        <v>51</v>
      </c>
      <c r="W1074" s="31">
        <f t="shared" ref="W1074" si="1110">W1073+1</f>
        <v>318</v>
      </c>
      <c r="X1074">
        <f t="shared" si="1107"/>
        <v>54.047619047619051</v>
      </c>
    </row>
    <row r="1075" spans="1:24" x14ac:dyDescent="0.45">
      <c r="A1075">
        <v>2023</v>
      </c>
      <c r="B1075">
        <v>11</v>
      </c>
      <c r="C1075">
        <v>15</v>
      </c>
      <c r="D1075">
        <v>68</v>
      </c>
      <c r="E1075">
        <v>35</v>
      </c>
      <c r="F1075">
        <v>0</v>
      </c>
      <c r="G1075">
        <v>0</v>
      </c>
      <c r="H1075">
        <v>0</v>
      </c>
      <c r="S1075">
        <f t="shared" si="1046"/>
        <v>319</v>
      </c>
      <c r="T1075">
        <f t="shared" si="1084"/>
        <v>51.5</v>
      </c>
      <c r="U1075" s="31">
        <f t="shared" si="1046"/>
        <v>319</v>
      </c>
      <c r="V1075">
        <f t="shared" si="1098"/>
        <v>52.071428571428569</v>
      </c>
      <c r="W1075" s="31">
        <f t="shared" ref="W1075" si="1111">W1074+1</f>
        <v>319</v>
      </c>
      <c r="X1075">
        <f t="shared" si="1107"/>
        <v>53.738095238095241</v>
      </c>
    </row>
    <row r="1076" spans="1:24" x14ac:dyDescent="0.45">
      <c r="A1076">
        <v>2023</v>
      </c>
      <c r="B1076">
        <v>11</v>
      </c>
      <c r="C1076">
        <v>16</v>
      </c>
      <c r="D1076">
        <v>73</v>
      </c>
      <c r="E1076">
        <v>30</v>
      </c>
      <c r="F1076">
        <v>0</v>
      </c>
      <c r="G1076">
        <v>0</v>
      </c>
      <c r="H1076">
        <v>0</v>
      </c>
      <c r="S1076">
        <f t="shared" si="1046"/>
        <v>320</v>
      </c>
      <c r="T1076">
        <f t="shared" si="1084"/>
        <v>51.5</v>
      </c>
      <c r="U1076" s="31">
        <f t="shared" si="1046"/>
        <v>320</v>
      </c>
      <c r="V1076">
        <f t="shared" si="1098"/>
        <v>53.035714285714285</v>
      </c>
      <c r="W1076" s="31">
        <f t="shared" ref="W1076" si="1112">W1075+1</f>
        <v>320</v>
      </c>
      <c r="X1076">
        <f t="shared" si="1107"/>
        <v>53.30952380952381</v>
      </c>
    </row>
    <row r="1077" spans="1:24" x14ac:dyDescent="0.45">
      <c r="A1077">
        <v>2023</v>
      </c>
      <c r="B1077">
        <v>11</v>
      </c>
      <c r="C1077">
        <v>17</v>
      </c>
      <c r="D1077">
        <v>74</v>
      </c>
      <c r="E1077">
        <v>43</v>
      </c>
      <c r="F1077">
        <v>0.08</v>
      </c>
      <c r="G1077">
        <v>0</v>
      </c>
      <c r="H1077">
        <v>0</v>
      </c>
      <c r="S1077">
        <f t="shared" si="1046"/>
        <v>321</v>
      </c>
      <c r="T1077">
        <f t="shared" si="1084"/>
        <v>58.5</v>
      </c>
      <c r="U1077" s="31">
        <f t="shared" si="1046"/>
        <v>321</v>
      </c>
      <c r="V1077">
        <f t="shared" si="1098"/>
        <v>54</v>
      </c>
      <c r="W1077" s="31">
        <f t="shared" ref="W1077" si="1113">W1076+1</f>
        <v>321</v>
      </c>
      <c r="X1077">
        <f t="shared" si="1107"/>
        <v>53.023809523809526</v>
      </c>
    </row>
    <row r="1078" spans="1:24" x14ac:dyDescent="0.45">
      <c r="A1078">
        <v>2023</v>
      </c>
      <c r="B1078">
        <v>11</v>
      </c>
      <c r="C1078">
        <v>18</v>
      </c>
      <c r="D1078">
        <v>60</v>
      </c>
      <c r="E1078">
        <v>33</v>
      </c>
      <c r="F1078">
        <v>0.01</v>
      </c>
      <c r="G1078">
        <v>0</v>
      </c>
      <c r="H1078">
        <v>0</v>
      </c>
      <c r="S1078">
        <f t="shared" ref="S1078:U1120" si="1114">S1077+1</f>
        <v>322</v>
      </c>
      <c r="T1078">
        <f t="shared" si="1084"/>
        <v>46.5</v>
      </c>
      <c r="U1078" s="31">
        <f t="shared" si="1114"/>
        <v>322</v>
      </c>
      <c r="V1078">
        <f t="shared" si="1098"/>
        <v>53.964285714285715</v>
      </c>
      <c r="W1078" s="31">
        <f t="shared" ref="W1078" si="1115">W1077+1</f>
        <v>322</v>
      </c>
      <c r="X1078">
        <f t="shared" si="1107"/>
        <v>52.047619047619051</v>
      </c>
    </row>
    <row r="1079" spans="1:24" x14ac:dyDescent="0.45">
      <c r="A1079">
        <v>2023</v>
      </c>
      <c r="B1079">
        <v>11</v>
      </c>
      <c r="C1079">
        <v>19</v>
      </c>
      <c r="D1079">
        <v>65</v>
      </c>
      <c r="E1079">
        <v>28</v>
      </c>
      <c r="F1079">
        <v>0</v>
      </c>
      <c r="G1079">
        <v>0</v>
      </c>
      <c r="H1079">
        <v>0</v>
      </c>
      <c r="S1079">
        <f t="shared" si="1114"/>
        <v>323</v>
      </c>
      <c r="T1079">
        <f t="shared" si="1084"/>
        <v>46.5</v>
      </c>
      <c r="U1079" s="31">
        <f t="shared" si="1114"/>
        <v>323</v>
      </c>
      <c r="V1079">
        <f t="shared" si="1098"/>
        <v>53.428571428571431</v>
      </c>
      <c r="W1079" s="31">
        <f t="shared" ref="W1079" si="1116">W1078+1</f>
        <v>323</v>
      </c>
      <c r="X1079">
        <f t="shared" si="1107"/>
        <v>51.11904761904762</v>
      </c>
    </row>
    <row r="1080" spans="1:24" x14ac:dyDescent="0.45">
      <c r="A1080">
        <v>2023</v>
      </c>
      <c r="B1080">
        <v>11</v>
      </c>
      <c r="C1080">
        <v>20</v>
      </c>
      <c r="D1080">
        <v>65</v>
      </c>
      <c r="E1080">
        <v>32</v>
      </c>
      <c r="F1080" t="s">
        <v>116</v>
      </c>
      <c r="G1080" t="s">
        <v>117</v>
      </c>
      <c r="H1080">
        <v>0</v>
      </c>
      <c r="S1080">
        <f t="shared" si="1114"/>
        <v>324</v>
      </c>
      <c r="T1080">
        <f t="shared" si="1084"/>
        <v>48.5</v>
      </c>
      <c r="U1080" s="31">
        <f t="shared" si="1114"/>
        <v>324</v>
      </c>
      <c r="V1080">
        <f t="shared" si="1098"/>
        <v>53.035714285714285</v>
      </c>
      <c r="W1080" s="31">
        <f t="shared" ref="W1080" si="1117">W1079+1</f>
        <v>324</v>
      </c>
      <c r="X1080">
        <f t="shared" si="1107"/>
        <v>50.61904761904762</v>
      </c>
    </row>
    <row r="1081" spans="1:24" x14ac:dyDescent="0.45">
      <c r="A1081">
        <v>2023</v>
      </c>
      <c r="B1081">
        <v>11</v>
      </c>
      <c r="C1081">
        <v>21</v>
      </c>
      <c r="D1081">
        <v>58</v>
      </c>
      <c r="E1081">
        <v>50</v>
      </c>
      <c r="F1081">
        <v>0.73</v>
      </c>
      <c r="G1081">
        <v>0</v>
      </c>
      <c r="H1081">
        <v>0</v>
      </c>
      <c r="S1081">
        <f t="shared" si="1114"/>
        <v>325</v>
      </c>
      <c r="T1081">
        <f t="shared" si="1084"/>
        <v>54</v>
      </c>
      <c r="U1081" s="31">
        <f t="shared" si="1114"/>
        <v>325</v>
      </c>
      <c r="V1081">
        <f t="shared" si="1098"/>
        <v>52.678571428571431</v>
      </c>
      <c r="W1081" s="31">
        <f t="shared" ref="W1081" si="1118">W1080+1</f>
        <v>325</v>
      </c>
      <c r="X1081">
        <f t="shared" si="1107"/>
        <v>51</v>
      </c>
    </row>
    <row r="1082" spans="1:24" x14ac:dyDescent="0.45">
      <c r="A1082">
        <v>2023</v>
      </c>
      <c r="B1082">
        <v>11</v>
      </c>
      <c r="C1082">
        <v>22</v>
      </c>
      <c r="D1082">
        <v>53</v>
      </c>
      <c r="E1082">
        <v>42</v>
      </c>
      <c r="F1082" t="s">
        <v>116</v>
      </c>
      <c r="G1082" t="s">
        <v>117</v>
      </c>
      <c r="H1082">
        <v>0</v>
      </c>
      <c r="S1082">
        <f t="shared" si="1114"/>
        <v>326</v>
      </c>
      <c r="T1082">
        <f t="shared" si="1084"/>
        <v>47.5</v>
      </c>
      <c r="U1082" s="31">
        <f t="shared" si="1114"/>
        <v>326</v>
      </c>
      <c r="V1082">
        <f t="shared" si="1098"/>
        <v>51.5</v>
      </c>
      <c r="W1082" s="31">
        <f t="shared" ref="W1082" si="1119">W1081+1</f>
        <v>326</v>
      </c>
      <c r="X1082">
        <f t="shared" si="1107"/>
        <v>51.523809523809526</v>
      </c>
    </row>
    <row r="1083" spans="1:24" x14ac:dyDescent="0.45">
      <c r="A1083">
        <v>2023</v>
      </c>
      <c r="B1083">
        <v>11</v>
      </c>
      <c r="C1083">
        <v>23</v>
      </c>
      <c r="D1083">
        <v>54</v>
      </c>
      <c r="E1083">
        <v>33</v>
      </c>
      <c r="F1083">
        <v>0</v>
      </c>
      <c r="G1083">
        <v>0</v>
      </c>
      <c r="H1083">
        <v>0</v>
      </c>
      <c r="S1083">
        <f t="shared" si="1114"/>
        <v>327</v>
      </c>
      <c r="T1083">
        <f t="shared" si="1084"/>
        <v>43.5</v>
      </c>
      <c r="U1083" s="31">
        <f t="shared" si="1114"/>
        <v>327</v>
      </c>
      <c r="V1083">
        <f t="shared" si="1098"/>
        <v>50.071428571428569</v>
      </c>
      <c r="W1083" s="31">
        <f t="shared" ref="W1083" si="1120">W1082+1</f>
        <v>327</v>
      </c>
      <c r="X1083">
        <f t="shared" si="1107"/>
        <v>51.785714285714285</v>
      </c>
    </row>
    <row r="1084" spans="1:24" x14ac:dyDescent="0.45">
      <c r="A1084">
        <v>2023</v>
      </c>
      <c r="B1084">
        <v>11</v>
      </c>
      <c r="C1084">
        <v>24</v>
      </c>
      <c r="D1084">
        <v>60</v>
      </c>
      <c r="E1084">
        <v>32</v>
      </c>
      <c r="F1084">
        <v>0</v>
      </c>
      <c r="G1084">
        <v>0</v>
      </c>
      <c r="H1084">
        <v>0</v>
      </c>
      <c r="S1084">
        <f t="shared" si="1114"/>
        <v>328</v>
      </c>
      <c r="T1084">
        <f t="shared" si="1084"/>
        <v>46</v>
      </c>
      <c r="U1084" s="31">
        <f t="shared" si="1114"/>
        <v>328</v>
      </c>
      <c r="V1084">
        <f t="shared" si="1098"/>
        <v>49.428571428571431</v>
      </c>
      <c r="W1084" s="31">
        <f t="shared" ref="W1084" si="1121">W1083+1</f>
        <v>328</v>
      </c>
      <c r="X1084">
        <f t="shared" si="1107"/>
        <v>51.833333333333336</v>
      </c>
    </row>
    <row r="1085" spans="1:24" x14ac:dyDescent="0.45">
      <c r="A1085">
        <v>2023</v>
      </c>
      <c r="B1085">
        <v>11</v>
      </c>
      <c r="C1085">
        <v>25</v>
      </c>
      <c r="D1085">
        <v>59</v>
      </c>
      <c r="E1085">
        <v>36</v>
      </c>
      <c r="F1085">
        <v>0</v>
      </c>
      <c r="G1085">
        <v>0</v>
      </c>
      <c r="H1085">
        <v>0</v>
      </c>
      <c r="S1085">
        <f t="shared" si="1114"/>
        <v>329</v>
      </c>
      <c r="T1085">
        <f t="shared" si="1084"/>
        <v>47.5</v>
      </c>
      <c r="U1085" s="31">
        <f t="shared" si="1114"/>
        <v>329</v>
      </c>
      <c r="V1085">
        <f t="shared" si="1098"/>
        <v>49.214285714285715</v>
      </c>
      <c r="W1085" s="31">
        <f t="shared" ref="W1085" si="1122">W1084+1</f>
        <v>329</v>
      </c>
      <c r="X1085">
        <f t="shared" si="1107"/>
        <v>51.857142857142854</v>
      </c>
    </row>
    <row r="1086" spans="1:24" x14ac:dyDescent="0.45">
      <c r="A1086">
        <v>2023</v>
      </c>
      <c r="B1086">
        <v>11</v>
      </c>
      <c r="C1086">
        <v>26</v>
      </c>
      <c r="D1086">
        <v>54</v>
      </c>
      <c r="E1086">
        <v>29</v>
      </c>
      <c r="F1086">
        <v>0.17</v>
      </c>
      <c r="G1086">
        <v>0</v>
      </c>
      <c r="H1086">
        <v>0</v>
      </c>
      <c r="S1086">
        <f t="shared" si="1114"/>
        <v>330</v>
      </c>
      <c r="T1086">
        <f t="shared" si="1084"/>
        <v>41.5</v>
      </c>
      <c r="U1086" s="31">
        <f t="shared" si="1114"/>
        <v>330</v>
      </c>
      <c r="V1086">
        <f t="shared" si="1098"/>
        <v>48.535714285714285</v>
      </c>
      <c r="W1086" s="31">
        <f t="shared" ref="W1086" si="1123">W1085+1</f>
        <v>330</v>
      </c>
      <c r="X1086">
        <f t="shared" si="1107"/>
        <v>51.261904761904759</v>
      </c>
    </row>
    <row r="1087" spans="1:24" x14ac:dyDescent="0.45">
      <c r="A1087">
        <v>2023</v>
      </c>
      <c r="B1087">
        <v>11</v>
      </c>
      <c r="C1087">
        <v>27</v>
      </c>
      <c r="D1087">
        <v>47</v>
      </c>
      <c r="E1087">
        <v>27</v>
      </c>
      <c r="F1087" t="s">
        <v>116</v>
      </c>
      <c r="G1087" t="s">
        <v>117</v>
      </c>
      <c r="H1087">
        <v>0</v>
      </c>
      <c r="S1087">
        <f t="shared" si="1114"/>
        <v>331</v>
      </c>
      <c r="T1087">
        <f t="shared" si="1084"/>
        <v>37</v>
      </c>
      <c r="U1087" s="31">
        <f t="shared" si="1114"/>
        <v>331</v>
      </c>
      <c r="V1087">
        <f t="shared" si="1098"/>
        <v>47.714285714285715</v>
      </c>
      <c r="W1087" s="31">
        <f t="shared" ref="W1087" si="1124">W1086+1</f>
        <v>331</v>
      </c>
      <c r="X1087">
        <f t="shared" si="1107"/>
        <v>50.452380952380949</v>
      </c>
    </row>
    <row r="1088" spans="1:24" x14ac:dyDescent="0.45">
      <c r="A1088">
        <v>2023</v>
      </c>
      <c r="B1088">
        <v>11</v>
      </c>
      <c r="C1088">
        <v>28</v>
      </c>
      <c r="D1088">
        <v>42</v>
      </c>
      <c r="E1088">
        <v>23</v>
      </c>
      <c r="F1088">
        <v>0</v>
      </c>
      <c r="G1088">
        <v>0</v>
      </c>
      <c r="H1088">
        <v>0</v>
      </c>
      <c r="S1088">
        <f t="shared" si="1114"/>
        <v>332</v>
      </c>
      <c r="T1088">
        <f t="shared" si="1084"/>
        <v>32.5</v>
      </c>
      <c r="U1088" s="31">
        <f t="shared" si="1114"/>
        <v>332</v>
      </c>
      <c r="V1088">
        <f t="shared" si="1098"/>
        <v>46.607142857142854</v>
      </c>
      <c r="W1088" s="31">
        <f t="shared" ref="W1088" si="1125">W1087+1</f>
        <v>332</v>
      </c>
      <c r="X1088">
        <f t="shared" si="1107"/>
        <v>49.19047619047619</v>
      </c>
    </row>
    <row r="1089" spans="1:24" x14ac:dyDescent="0.45">
      <c r="A1089">
        <v>2023</v>
      </c>
      <c r="B1089">
        <v>11</v>
      </c>
      <c r="C1089">
        <v>29</v>
      </c>
      <c r="D1089">
        <v>49</v>
      </c>
      <c r="E1089">
        <v>15</v>
      </c>
      <c r="F1089">
        <v>0</v>
      </c>
      <c r="G1089">
        <v>0</v>
      </c>
      <c r="H1089">
        <v>0</v>
      </c>
      <c r="S1089">
        <f t="shared" si="1114"/>
        <v>333</v>
      </c>
      <c r="T1089">
        <f t="shared" si="1084"/>
        <v>32</v>
      </c>
      <c r="U1089" s="31">
        <f t="shared" si="1114"/>
        <v>333</v>
      </c>
      <c r="V1089">
        <f t="shared" si="1098"/>
        <v>45.214285714285715</v>
      </c>
      <c r="W1089" s="31">
        <f t="shared" ref="W1089" si="1126">W1088+1</f>
        <v>333</v>
      </c>
      <c r="X1089">
        <f t="shared" si="1107"/>
        <v>47.666666666666664</v>
      </c>
    </row>
    <row r="1090" spans="1:24" x14ac:dyDescent="0.45">
      <c r="A1090">
        <v>2023</v>
      </c>
      <c r="B1090">
        <v>11</v>
      </c>
      <c r="C1090">
        <v>30</v>
      </c>
      <c r="D1090">
        <v>58</v>
      </c>
      <c r="E1090">
        <v>22</v>
      </c>
      <c r="F1090">
        <v>0</v>
      </c>
      <c r="G1090">
        <v>0</v>
      </c>
      <c r="H1090">
        <v>0</v>
      </c>
      <c r="S1090">
        <f t="shared" si="1114"/>
        <v>334</v>
      </c>
      <c r="T1090">
        <f t="shared" si="1084"/>
        <v>40</v>
      </c>
      <c r="U1090" s="31">
        <f t="shared" si="1114"/>
        <v>334</v>
      </c>
      <c r="V1090">
        <f t="shared" si="1098"/>
        <v>44.392857142857146</v>
      </c>
      <c r="W1090" s="31">
        <f t="shared" ref="W1090" si="1127">W1089+1</f>
        <v>334</v>
      </c>
      <c r="X1090">
        <f t="shared" si="1107"/>
        <v>46.547619047619051</v>
      </c>
    </row>
    <row r="1091" spans="1:24" x14ac:dyDescent="0.45">
      <c r="A1091">
        <v>2023</v>
      </c>
      <c r="B1091">
        <v>12</v>
      </c>
      <c r="C1091">
        <v>1</v>
      </c>
      <c r="D1091">
        <v>58</v>
      </c>
      <c r="E1091">
        <v>32</v>
      </c>
      <c r="F1091">
        <v>0.06</v>
      </c>
      <c r="G1091">
        <v>0</v>
      </c>
      <c r="H1091">
        <v>0</v>
      </c>
      <c r="S1091">
        <f t="shared" si="1114"/>
        <v>335</v>
      </c>
      <c r="T1091">
        <f t="shared" si="1084"/>
        <v>45</v>
      </c>
      <c r="U1091" s="31">
        <f t="shared" si="1114"/>
        <v>335</v>
      </c>
      <c r="V1091">
        <f t="shared" si="1098"/>
        <v>43.428571428571431</v>
      </c>
      <c r="W1091" s="31">
        <f t="shared" ref="W1091" si="1128">W1090+1</f>
        <v>335</v>
      </c>
      <c r="X1091">
        <f t="shared" si="1107"/>
        <v>46.071428571428569</v>
      </c>
    </row>
    <row r="1092" spans="1:24" x14ac:dyDescent="0.45">
      <c r="A1092">
        <v>2023</v>
      </c>
      <c r="B1092">
        <v>12</v>
      </c>
      <c r="C1092">
        <v>2</v>
      </c>
      <c r="D1092">
        <v>62</v>
      </c>
      <c r="E1092">
        <v>45</v>
      </c>
      <c r="F1092">
        <v>0.84</v>
      </c>
      <c r="G1092">
        <v>0</v>
      </c>
      <c r="H1092">
        <v>0</v>
      </c>
      <c r="S1092">
        <f t="shared" si="1114"/>
        <v>336</v>
      </c>
      <c r="T1092">
        <f t="shared" si="1084"/>
        <v>53.5</v>
      </c>
      <c r="U1092" s="31">
        <f t="shared" si="1114"/>
        <v>336</v>
      </c>
      <c r="V1092">
        <f t="shared" si="1098"/>
        <v>43.928571428571431</v>
      </c>
      <c r="W1092" s="31">
        <f t="shared" ref="W1092" si="1129">W1091+1</f>
        <v>336</v>
      </c>
      <c r="X1092">
        <f t="shared" si="1107"/>
        <v>46.214285714285715</v>
      </c>
    </row>
    <row r="1093" spans="1:24" x14ac:dyDescent="0.45">
      <c r="A1093">
        <v>2023</v>
      </c>
      <c r="B1093">
        <v>12</v>
      </c>
      <c r="C1093">
        <v>3</v>
      </c>
      <c r="D1093">
        <v>64</v>
      </c>
      <c r="E1093">
        <v>43</v>
      </c>
      <c r="F1093">
        <v>0.5</v>
      </c>
      <c r="G1093">
        <v>0</v>
      </c>
      <c r="H1093">
        <v>0</v>
      </c>
      <c r="S1093">
        <f t="shared" si="1114"/>
        <v>337</v>
      </c>
      <c r="T1093">
        <f t="shared" si="1084"/>
        <v>53.5</v>
      </c>
      <c r="U1093" s="31">
        <f t="shared" si="1114"/>
        <v>337</v>
      </c>
      <c r="V1093">
        <f t="shared" si="1098"/>
        <v>44.428571428571431</v>
      </c>
      <c r="W1093" s="31">
        <f t="shared" ref="W1093" si="1130">W1092+1</f>
        <v>337</v>
      </c>
      <c r="X1093">
        <f t="shared" si="1107"/>
        <v>46.333333333333336</v>
      </c>
    </row>
    <row r="1094" spans="1:24" x14ac:dyDescent="0.45">
      <c r="A1094">
        <v>2023</v>
      </c>
      <c r="B1094">
        <v>12</v>
      </c>
      <c r="C1094">
        <v>4</v>
      </c>
      <c r="D1094">
        <v>55</v>
      </c>
      <c r="E1094">
        <v>33</v>
      </c>
      <c r="F1094">
        <v>0.15</v>
      </c>
      <c r="G1094">
        <v>0</v>
      </c>
      <c r="H1094">
        <v>0</v>
      </c>
      <c r="S1094">
        <f t="shared" si="1114"/>
        <v>338</v>
      </c>
      <c r="T1094">
        <f t="shared" si="1084"/>
        <v>44</v>
      </c>
      <c r="U1094" s="31">
        <f t="shared" si="1114"/>
        <v>338</v>
      </c>
      <c r="V1094">
        <f t="shared" si="1098"/>
        <v>44.107142857142854</v>
      </c>
      <c r="W1094" s="31">
        <f t="shared" ref="W1094" si="1131">W1093+1</f>
        <v>338</v>
      </c>
      <c r="X1094">
        <f t="shared" si="1107"/>
        <v>46.11904761904762</v>
      </c>
    </row>
    <row r="1095" spans="1:24" x14ac:dyDescent="0.45">
      <c r="A1095">
        <v>2023</v>
      </c>
      <c r="B1095">
        <v>12</v>
      </c>
      <c r="C1095">
        <v>5</v>
      </c>
      <c r="D1095">
        <v>46</v>
      </c>
      <c r="E1095">
        <v>33</v>
      </c>
      <c r="F1095">
        <v>0.04</v>
      </c>
      <c r="G1095">
        <v>0</v>
      </c>
      <c r="H1095">
        <v>0</v>
      </c>
      <c r="S1095">
        <f t="shared" si="1114"/>
        <v>339</v>
      </c>
      <c r="T1095">
        <f t="shared" si="1084"/>
        <v>39.5</v>
      </c>
      <c r="U1095" s="31">
        <f t="shared" si="1114"/>
        <v>339</v>
      </c>
      <c r="V1095">
        <f t="shared" si="1098"/>
        <v>43.071428571428569</v>
      </c>
      <c r="W1095" s="31">
        <f t="shared" ref="W1095" si="1132">W1094+1</f>
        <v>339</v>
      </c>
      <c r="X1095">
        <f t="shared" si="1107"/>
        <v>45.714285714285715</v>
      </c>
    </row>
    <row r="1096" spans="1:24" x14ac:dyDescent="0.45">
      <c r="A1096">
        <v>2023</v>
      </c>
      <c r="B1096">
        <v>12</v>
      </c>
      <c r="C1096">
        <v>6</v>
      </c>
      <c r="D1096">
        <v>43</v>
      </c>
      <c r="E1096">
        <v>31</v>
      </c>
      <c r="F1096">
        <v>0.01</v>
      </c>
      <c r="G1096">
        <v>0</v>
      </c>
      <c r="H1096">
        <v>0</v>
      </c>
      <c r="S1096">
        <f t="shared" si="1114"/>
        <v>340</v>
      </c>
      <c r="T1096">
        <f t="shared" si="1084"/>
        <v>37</v>
      </c>
      <c r="U1096" s="31">
        <f t="shared" si="1114"/>
        <v>340</v>
      </c>
      <c r="V1096">
        <f t="shared" si="1098"/>
        <v>42.321428571428569</v>
      </c>
      <c r="W1096" s="31">
        <f t="shared" ref="W1096" si="1133">W1095+1</f>
        <v>340</v>
      </c>
      <c r="X1096">
        <f t="shared" si="1107"/>
        <v>45.023809523809526</v>
      </c>
    </row>
    <row r="1097" spans="1:24" x14ac:dyDescent="0.45">
      <c r="A1097">
        <v>2023</v>
      </c>
      <c r="B1097">
        <v>12</v>
      </c>
      <c r="C1097">
        <v>7</v>
      </c>
      <c r="D1097">
        <v>52</v>
      </c>
      <c r="E1097">
        <v>24</v>
      </c>
      <c r="F1097">
        <v>0</v>
      </c>
      <c r="G1097">
        <v>0</v>
      </c>
      <c r="H1097">
        <v>0</v>
      </c>
      <c r="S1097">
        <f t="shared" si="1114"/>
        <v>341</v>
      </c>
      <c r="T1097">
        <f t="shared" si="1084"/>
        <v>38</v>
      </c>
      <c r="U1097" s="31">
        <f t="shared" si="1114"/>
        <v>341</v>
      </c>
      <c r="V1097">
        <f t="shared" si="1098"/>
        <v>41.928571428571431</v>
      </c>
      <c r="W1097" s="31">
        <f t="shared" ref="W1097" si="1134">W1096+1</f>
        <v>341</v>
      </c>
      <c r="X1097">
        <f t="shared" si="1107"/>
        <v>44.38095238095238</v>
      </c>
    </row>
    <row r="1098" spans="1:24" x14ac:dyDescent="0.45">
      <c r="A1098">
        <v>2023</v>
      </c>
      <c r="B1098">
        <v>12</v>
      </c>
      <c r="C1098">
        <v>8</v>
      </c>
      <c r="D1098">
        <v>59</v>
      </c>
      <c r="E1098">
        <v>28</v>
      </c>
      <c r="F1098">
        <v>0</v>
      </c>
      <c r="G1098">
        <v>0</v>
      </c>
      <c r="H1098">
        <v>0</v>
      </c>
      <c r="S1098">
        <f t="shared" si="1114"/>
        <v>342</v>
      </c>
      <c r="T1098">
        <f t="shared" si="1084"/>
        <v>43.5</v>
      </c>
      <c r="U1098" s="31">
        <f t="shared" si="1114"/>
        <v>342</v>
      </c>
      <c r="V1098">
        <f t="shared" si="1098"/>
        <v>41.75</v>
      </c>
      <c r="W1098" s="31">
        <f t="shared" ref="W1098" si="1135">W1097+1</f>
        <v>342</v>
      </c>
      <c r="X1098">
        <f t="shared" si="1107"/>
        <v>43.666666666666664</v>
      </c>
    </row>
    <row r="1099" spans="1:24" x14ac:dyDescent="0.45">
      <c r="A1099">
        <v>2023</v>
      </c>
      <c r="B1099">
        <v>12</v>
      </c>
      <c r="C1099">
        <v>9</v>
      </c>
      <c r="D1099">
        <v>66</v>
      </c>
      <c r="E1099">
        <v>37</v>
      </c>
      <c r="F1099">
        <v>0.24</v>
      </c>
      <c r="G1099">
        <v>0</v>
      </c>
      <c r="H1099">
        <v>0</v>
      </c>
      <c r="S1099">
        <f t="shared" si="1114"/>
        <v>343</v>
      </c>
      <c r="T1099">
        <f t="shared" si="1084"/>
        <v>51.5</v>
      </c>
      <c r="U1099" s="31">
        <f t="shared" si="1114"/>
        <v>343</v>
      </c>
      <c r="V1099">
        <f t="shared" si="1098"/>
        <v>42.035714285714285</v>
      </c>
      <c r="W1099" s="31">
        <f t="shared" ref="W1099" si="1136">W1098+1</f>
        <v>343</v>
      </c>
      <c r="X1099">
        <f t="shared" si="1107"/>
        <v>43.904761904761905</v>
      </c>
    </row>
    <row r="1100" spans="1:24" x14ac:dyDescent="0.45">
      <c r="A1100">
        <v>2023</v>
      </c>
      <c r="B1100">
        <v>12</v>
      </c>
      <c r="C1100">
        <v>10</v>
      </c>
      <c r="D1100">
        <v>57</v>
      </c>
      <c r="E1100">
        <v>36</v>
      </c>
      <c r="F1100">
        <v>1.29</v>
      </c>
      <c r="G1100">
        <v>0</v>
      </c>
      <c r="H1100">
        <v>0</v>
      </c>
      <c r="S1100">
        <f t="shared" si="1114"/>
        <v>344</v>
      </c>
      <c r="T1100">
        <f t="shared" si="1084"/>
        <v>46.5</v>
      </c>
      <c r="U1100" s="31">
        <f t="shared" si="1114"/>
        <v>344</v>
      </c>
      <c r="V1100">
        <f t="shared" si="1098"/>
        <v>42.392857142857146</v>
      </c>
      <c r="W1100" s="31">
        <f t="shared" ref="W1100" si="1137">W1099+1</f>
        <v>344</v>
      </c>
      <c r="X1100">
        <f t="shared" si="1107"/>
        <v>43.904761904761905</v>
      </c>
    </row>
    <row r="1101" spans="1:24" x14ac:dyDescent="0.45">
      <c r="A1101">
        <v>2023</v>
      </c>
      <c r="B1101">
        <v>12</v>
      </c>
      <c r="C1101">
        <v>11</v>
      </c>
      <c r="D1101">
        <v>41</v>
      </c>
      <c r="E1101">
        <v>24</v>
      </c>
      <c r="F1101">
        <v>0</v>
      </c>
      <c r="G1101">
        <v>0</v>
      </c>
      <c r="H1101">
        <v>0</v>
      </c>
      <c r="S1101">
        <f t="shared" si="1114"/>
        <v>345</v>
      </c>
      <c r="T1101">
        <f t="shared" si="1084"/>
        <v>32.5</v>
      </c>
      <c r="U1101" s="31">
        <f t="shared" si="1114"/>
        <v>345</v>
      </c>
      <c r="V1101">
        <f t="shared" si="1098"/>
        <v>42.071428571428569</v>
      </c>
      <c r="W1101" s="31">
        <f t="shared" ref="W1101" si="1138">W1100+1</f>
        <v>345</v>
      </c>
      <c r="X1101">
        <f t="shared" si="1107"/>
        <v>43.142857142857146</v>
      </c>
    </row>
    <row r="1102" spans="1:24" x14ac:dyDescent="0.45">
      <c r="A1102">
        <v>2023</v>
      </c>
      <c r="B1102">
        <v>12</v>
      </c>
      <c r="C1102">
        <v>12</v>
      </c>
      <c r="D1102">
        <v>50</v>
      </c>
      <c r="E1102">
        <v>20</v>
      </c>
      <c r="F1102">
        <v>0</v>
      </c>
      <c r="G1102">
        <v>0</v>
      </c>
      <c r="H1102">
        <v>0</v>
      </c>
      <c r="S1102">
        <f t="shared" si="1114"/>
        <v>346</v>
      </c>
      <c r="T1102">
        <f t="shared" si="1084"/>
        <v>35</v>
      </c>
      <c r="U1102" s="31">
        <f t="shared" si="1114"/>
        <v>346</v>
      </c>
      <c r="V1102">
        <f t="shared" si="1098"/>
        <v>42.25</v>
      </c>
      <c r="W1102" s="31">
        <f t="shared" ref="W1102" si="1139">W1101+1</f>
        <v>346</v>
      </c>
      <c r="X1102">
        <f t="shared" si="1107"/>
        <v>42.238095238095241</v>
      </c>
    </row>
    <row r="1103" spans="1:24" x14ac:dyDescent="0.45">
      <c r="A1103">
        <v>2023</v>
      </c>
      <c r="B1103">
        <v>12</v>
      </c>
      <c r="C1103">
        <v>13</v>
      </c>
      <c r="D1103">
        <v>54</v>
      </c>
      <c r="E1103">
        <v>24</v>
      </c>
      <c r="F1103">
        <v>0</v>
      </c>
      <c r="G1103">
        <v>0</v>
      </c>
      <c r="H1103">
        <v>0</v>
      </c>
      <c r="S1103">
        <f t="shared" si="1114"/>
        <v>347</v>
      </c>
      <c r="T1103">
        <f t="shared" si="1084"/>
        <v>39</v>
      </c>
      <c r="U1103" s="31">
        <f t="shared" si="1114"/>
        <v>347</v>
      </c>
      <c r="V1103">
        <f t="shared" si="1098"/>
        <v>42.75</v>
      </c>
      <c r="W1103" s="31">
        <f t="shared" ref="W1103" si="1140">W1102+1</f>
        <v>347</v>
      </c>
      <c r="X1103">
        <f t="shared" si="1107"/>
        <v>41.833333333333336</v>
      </c>
    </row>
    <row r="1104" spans="1:24" x14ac:dyDescent="0.45">
      <c r="A1104">
        <v>2023</v>
      </c>
      <c r="B1104">
        <v>12</v>
      </c>
      <c r="C1104">
        <v>14</v>
      </c>
      <c r="D1104">
        <v>56</v>
      </c>
      <c r="E1104">
        <v>22</v>
      </c>
      <c r="F1104">
        <v>0</v>
      </c>
      <c r="G1104">
        <v>0</v>
      </c>
      <c r="H1104">
        <v>0</v>
      </c>
      <c r="S1104">
        <f t="shared" si="1114"/>
        <v>348</v>
      </c>
      <c r="T1104">
        <f t="shared" si="1084"/>
        <v>39</v>
      </c>
      <c r="U1104" s="31">
        <f t="shared" si="1114"/>
        <v>348</v>
      </c>
      <c r="V1104">
        <f t="shared" si="1098"/>
        <v>42.678571428571431</v>
      </c>
      <c r="W1104" s="31">
        <f t="shared" ref="W1104" si="1141">W1103+1</f>
        <v>348</v>
      </c>
      <c r="X1104">
        <f t="shared" si="1107"/>
        <v>41.61904761904762</v>
      </c>
    </row>
    <row r="1105" spans="1:24" x14ac:dyDescent="0.45">
      <c r="A1105">
        <v>2023</v>
      </c>
      <c r="B1105">
        <v>12</v>
      </c>
      <c r="C1105">
        <v>15</v>
      </c>
      <c r="D1105">
        <v>60</v>
      </c>
      <c r="E1105">
        <v>23</v>
      </c>
      <c r="F1105">
        <v>0</v>
      </c>
      <c r="G1105">
        <v>0</v>
      </c>
      <c r="H1105">
        <v>0</v>
      </c>
      <c r="S1105">
        <f t="shared" si="1114"/>
        <v>349</v>
      </c>
      <c r="T1105">
        <f t="shared" si="1084"/>
        <v>41.5</v>
      </c>
      <c r="U1105" s="31">
        <f t="shared" si="1114"/>
        <v>349</v>
      </c>
      <c r="V1105">
        <f t="shared" si="1098"/>
        <v>42.428571428571431</v>
      </c>
      <c r="W1105" s="31">
        <f t="shared" ref="W1105" si="1142">W1104+1</f>
        <v>349</v>
      </c>
      <c r="X1105">
        <f t="shared" si="1107"/>
        <v>41.404761904761905</v>
      </c>
    </row>
    <row r="1106" spans="1:24" x14ac:dyDescent="0.45">
      <c r="A1106">
        <v>2023</v>
      </c>
      <c r="B1106">
        <v>12</v>
      </c>
      <c r="C1106">
        <v>16</v>
      </c>
      <c r="D1106">
        <v>61</v>
      </c>
      <c r="E1106">
        <v>24</v>
      </c>
      <c r="F1106">
        <v>0</v>
      </c>
      <c r="G1106">
        <v>0</v>
      </c>
      <c r="H1106">
        <v>0</v>
      </c>
      <c r="S1106">
        <f t="shared" si="1114"/>
        <v>350</v>
      </c>
      <c r="T1106">
        <f t="shared" si="1084"/>
        <v>42.5</v>
      </c>
      <c r="U1106" s="31">
        <f t="shared" si="1114"/>
        <v>350</v>
      </c>
      <c r="V1106">
        <f t="shared" si="1098"/>
        <v>41.642857142857146</v>
      </c>
      <c r="W1106" s="31">
        <f t="shared" ref="W1106" si="1143">W1105+1</f>
        <v>350</v>
      </c>
      <c r="X1106">
        <f t="shared" si="1107"/>
        <v>41.166666666666664</v>
      </c>
    </row>
    <row r="1107" spans="1:24" x14ac:dyDescent="0.45">
      <c r="A1107">
        <v>2023</v>
      </c>
      <c r="B1107">
        <v>12</v>
      </c>
      <c r="C1107">
        <v>17</v>
      </c>
      <c r="D1107">
        <v>54</v>
      </c>
      <c r="E1107">
        <v>48</v>
      </c>
      <c r="F1107">
        <v>0.06</v>
      </c>
      <c r="G1107">
        <v>0</v>
      </c>
      <c r="H1107">
        <v>0</v>
      </c>
      <c r="S1107">
        <f t="shared" si="1114"/>
        <v>351</v>
      </c>
      <c r="T1107">
        <f t="shared" si="1084"/>
        <v>51</v>
      </c>
      <c r="U1107" s="31">
        <f t="shared" si="1114"/>
        <v>351</v>
      </c>
      <c r="V1107">
        <f t="shared" si="1098"/>
        <v>41.464285714285715</v>
      </c>
      <c r="W1107" s="31">
        <f t="shared" ref="W1107" si="1144">W1106+1</f>
        <v>351</v>
      </c>
      <c r="X1107">
        <f t="shared" si="1107"/>
        <v>41.61904761904762</v>
      </c>
    </row>
    <row r="1108" spans="1:24" x14ac:dyDescent="0.45">
      <c r="A1108">
        <v>2023</v>
      </c>
      <c r="B1108">
        <v>12</v>
      </c>
      <c r="C1108">
        <v>18</v>
      </c>
      <c r="D1108">
        <v>51</v>
      </c>
      <c r="E1108">
        <v>27</v>
      </c>
      <c r="F1108">
        <v>0.03</v>
      </c>
      <c r="G1108" t="s">
        <v>118</v>
      </c>
      <c r="S1108">
        <f t="shared" si="1114"/>
        <v>352</v>
      </c>
      <c r="T1108">
        <f t="shared" si="1084"/>
        <v>39</v>
      </c>
      <c r="U1108" s="31">
        <f t="shared" si="1114"/>
        <v>352</v>
      </c>
      <c r="V1108">
        <f t="shared" si="1098"/>
        <v>41.107142857142854</v>
      </c>
      <c r="W1108" s="31">
        <f t="shared" ref="W1108" si="1145">W1107+1</f>
        <v>352</v>
      </c>
      <c r="X1108">
        <f t="shared" si="1107"/>
        <v>41.714285714285715</v>
      </c>
    </row>
    <row r="1109" spans="1:24" x14ac:dyDescent="0.45">
      <c r="A1109">
        <v>2023</v>
      </c>
      <c r="B1109">
        <v>12</v>
      </c>
      <c r="C1109">
        <v>19</v>
      </c>
      <c r="D1109">
        <v>37</v>
      </c>
      <c r="E1109">
        <v>20</v>
      </c>
      <c r="F1109">
        <v>0</v>
      </c>
      <c r="G1109">
        <v>0</v>
      </c>
      <c r="H1109">
        <v>0</v>
      </c>
      <c r="S1109">
        <f t="shared" si="1114"/>
        <v>353</v>
      </c>
      <c r="T1109">
        <f t="shared" si="1084"/>
        <v>28.5</v>
      </c>
      <c r="U1109" s="31">
        <f t="shared" si="1114"/>
        <v>353</v>
      </c>
      <c r="V1109">
        <f t="shared" si="1098"/>
        <v>40.321428571428569</v>
      </c>
      <c r="W1109" s="31">
        <f t="shared" ref="W1109" si="1146">W1108+1</f>
        <v>353</v>
      </c>
      <c r="X1109">
        <f t="shared" si="1107"/>
        <v>41.523809523809526</v>
      </c>
    </row>
    <row r="1110" spans="1:24" x14ac:dyDescent="0.45">
      <c r="A1110">
        <v>2023</v>
      </c>
      <c r="B1110">
        <v>12</v>
      </c>
      <c r="C1110">
        <v>20</v>
      </c>
      <c r="D1110">
        <v>50</v>
      </c>
      <c r="E1110">
        <v>18</v>
      </c>
      <c r="F1110">
        <v>0</v>
      </c>
      <c r="G1110">
        <v>0</v>
      </c>
      <c r="H1110">
        <v>0</v>
      </c>
      <c r="S1110">
        <f t="shared" si="1114"/>
        <v>354</v>
      </c>
      <c r="T1110">
        <f t="shared" si="1084"/>
        <v>34</v>
      </c>
      <c r="U1110" s="31">
        <f t="shared" si="1114"/>
        <v>354</v>
      </c>
      <c r="V1110">
        <f t="shared" si="1098"/>
        <v>40.107142857142854</v>
      </c>
      <c r="W1110" s="31">
        <f t="shared" ref="W1110" si="1147">W1109+1</f>
        <v>354</v>
      </c>
      <c r="X1110">
        <f t="shared" si="1107"/>
        <v>41.61904761904762</v>
      </c>
    </row>
    <row r="1111" spans="1:24" x14ac:dyDescent="0.45">
      <c r="A1111">
        <v>2023</v>
      </c>
      <c r="B1111">
        <v>12</v>
      </c>
      <c r="C1111">
        <v>21</v>
      </c>
      <c r="D1111">
        <v>51</v>
      </c>
      <c r="E1111">
        <v>22</v>
      </c>
      <c r="F1111">
        <v>0</v>
      </c>
      <c r="G1111">
        <v>0</v>
      </c>
      <c r="H1111">
        <v>0</v>
      </c>
      <c r="S1111">
        <f t="shared" si="1114"/>
        <v>355</v>
      </c>
      <c r="T1111">
        <f t="shared" si="1084"/>
        <v>36.5</v>
      </c>
      <c r="U1111" s="31">
        <f t="shared" si="1114"/>
        <v>355</v>
      </c>
      <c r="V1111">
        <f t="shared" si="1098"/>
        <v>40</v>
      </c>
      <c r="W1111" s="31">
        <f t="shared" ref="W1111" si="1148">W1110+1</f>
        <v>355</v>
      </c>
      <c r="X1111">
        <f t="shared" si="1107"/>
        <v>41.452380952380949</v>
      </c>
    </row>
    <row r="1112" spans="1:24" x14ac:dyDescent="0.45">
      <c r="A1112">
        <v>2023</v>
      </c>
      <c r="B1112">
        <v>12</v>
      </c>
      <c r="C1112">
        <v>22</v>
      </c>
      <c r="D1112">
        <v>58</v>
      </c>
      <c r="E1112">
        <v>27</v>
      </c>
      <c r="F1112">
        <v>0</v>
      </c>
      <c r="G1112">
        <v>0</v>
      </c>
      <c r="H1112">
        <v>0</v>
      </c>
      <c r="S1112">
        <f t="shared" si="1114"/>
        <v>356</v>
      </c>
      <c r="T1112">
        <f t="shared" si="1084"/>
        <v>42.5</v>
      </c>
      <c r="U1112" s="31">
        <f t="shared" si="1114"/>
        <v>356</v>
      </c>
      <c r="V1112">
        <f t="shared" si="1098"/>
        <v>39.928571428571431</v>
      </c>
      <c r="W1112" s="31">
        <f t="shared" ref="W1112" si="1149">W1111+1</f>
        <v>356</v>
      </c>
      <c r="X1112">
        <f t="shared" si="1107"/>
        <v>41.333333333333336</v>
      </c>
    </row>
    <row r="1113" spans="1:24" x14ac:dyDescent="0.45">
      <c r="A1113">
        <v>2023</v>
      </c>
      <c r="B1113">
        <v>12</v>
      </c>
      <c r="C1113">
        <v>23</v>
      </c>
      <c r="D1113">
        <v>58</v>
      </c>
      <c r="E1113">
        <v>27</v>
      </c>
      <c r="F1113">
        <v>0</v>
      </c>
      <c r="G1113">
        <v>0</v>
      </c>
      <c r="H1113">
        <v>0</v>
      </c>
      <c r="S1113">
        <f t="shared" si="1114"/>
        <v>357</v>
      </c>
      <c r="T1113">
        <f t="shared" si="1084"/>
        <v>42.5</v>
      </c>
      <c r="U1113" s="31">
        <f t="shared" si="1114"/>
        <v>357</v>
      </c>
      <c r="V1113">
        <f t="shared" si="1098"/>
        <v>39.285714285714285</v>
      </c>
      <c r="W1113" s="31">
        <f t="shared" ref="W1113" si="1150">W1112+1</f>
        <v>357</v>
      </c>
      <c r="X1113">
        <f t="shared" si="1107"/>
        <v>40.80952380952381</v>
      </c>
    </row>
    <row r="1114" spans="1:24" x14ac:dyDescent="0.45">
      <c r="A1114">
        <v>2023</v>
      </c>
      <c r="B1114">
        <v>12</v>
      </c>
      <c r="C1114">
        <v>24</v>
      </c>
      <c r="D1114">
        <v>67</v>
      </c>
      <c r="E1114">
        <v>30</v>
      </c>
      <c r="F1114">
        <v>0</v>
      </c>
      <c r="G1114">
        <v>0</v>
      </c>
      <c r="H1114">
        <v>0</v>
      </c>
      <c r="S1114">
        <f t="shared" si="1114"/>
        <v>358</v>
      </c>
      <c r="T1114">
        <f t="shared" si="1084"/>
        <v>48.5</v>
      </c>
      <c r="U1114" s="31">
        <f t="shared" si="1114"/>
        <v>358</v>
      </c>
      <c r="V1114">
        <f t="shared" si="1098"/>
        <v>39.428571428571431</v>
      </c>
      <c r="W1114" s="31">
        <f t="shared" ref="W1114" si="1151">W1113+1</f>
        <v>358</v>
      </c>
      <c r="X1114">
        <f t="shared" si="1107"/>
        <v>40.571428571428569</v>
      </c>
    </row>
    <row r="1115" spans="1:24" x14ac:dyDescent="0.45">
      <c r="A1115">
        <v>2023</v>
      </c>
      <c r="B1115">
        <v>12</v>
      </c>
      <c r="C1115">
        <v>25</v>
      </c>
      <c r="D1115">
        <v>61</v>
      </c>
      <c r="E1115">
        <v>37</v>
      </c>
      <c r="F1115">
        <v>0.03</v>
      </c>
      <c r="G1115">
        <v>0</v>
      </c>
      <c r="H1115">
        <v>0</v>
      </c>
      <c r="S1115">
        <f t="shared" si="1114"/>
        <v>359</v>
      </c>
      <c r="T1115">
        <f t="shared" ref="T1115:T1178" si="1152">AVERAGE(D1115:E1115)</f>
        <v>49</v>
      </c>
      <c r="U1115" s="31">
        <f t="shared" si="1114"/>
        <v>359</v>
      </c>
      <c r="V1115">
        <f t="shared" si="1098"/>
        <v>40.607142857142854</v>
      </c>
      <c r="W1115" s="31">
        <f t="shared" ref="W1115" si="1153">W1114+1</f>
        <v>359</v>
      </c>
      <c r="X1115">
        <f t="shared" si="1107"/>
        <v>40.80952380952381</v>
      </c>
    </row>
    <row r="1116" spans="1:24" x14ac:dyDescent="0.45">
      <c r="A1116">
        <v>2023</v>
      </c>
      <c r="B1116">
        <v>12</v>
      </c>
      <c r="C1116">
        <v>26</v>
      </c>
      <c r="D1116">
        <v>65</v>
      </c>
      <c r="E1116">
        <v>50</v>
      </c>
      <c r="F1116">
        <v>0.3</v>
      </c>
      <c r="G1116">
        <v>0</v>
      </c>
      <c r="H1116">
        <v>0</v>
      </c>
      <c r="S1116">
        <f t="shared" si="1114"/>
        <v>360</v>
      </c>
      <c r="T1116">
        <f t="shared" si="1152"/>
        <v>57.5</v>
      </c>
      <c r="U1116" s="31">
        <f t="shared" si="1114"/>
        <v>360</v>
      </c>
      <c r="V1116">
        <f t="shared" si="1098"/>
        <v>42.214285714285715</v>
      </c>
      <c r="W1116" s="31">
        <f t="shared" ref="W1116" si="1154">W1115+1</f>
        <v>360</v>
      </c>
      <c r="X1116">
        <f t="shared" si="1107"/>
        <v>41.666666666666664</v>
      </c>
    </row>
    <row r="1117" spans="1:24" x14ac:dyDescent="0.45">
      <c r="A1117">
        <v>2023</v>
      </c>
      <c r="B1117">
        <v>12</v>
      </c>
      <c r="C1117">
        <v>27</v>
      </c>
      <c r="D1117">
        <v>54</v>
      </c>
      <c r="E1117">
        <v>37</v>
      </c>
      <c r="F1117">
        <v>0.01</v>
      </c>
      <c r="G1117">
        <v>0</v>
      </c>
      <c r="H1117">
        <v>0</v>
      </c>
      <c r="S1117">
        <f t="shared" si="1114"/>
        <v>361</v>
      </c>
      <c r="T1117">
        <f t="shared" si="1152"/>
        <v>45.5</v>
      </c>
      <c r="U1117" s="31">
        <f t="shared" si="1114"/>
        <v>361</v>
      </c>
      <c r="V1117">
        <f t="shared" si="1098"/>
        <v>42.678571428571431</v>
      </c>
      <c r="W1117" s="31">
        <f t="shared" ref="W1117" si="1155">W1116+1</f>
        <v>361</v>
      </c>
      <c r="X1117">
        <f t="shared" si="1107"/>
        <v>42.071428571428569</v>
      </c>
    </row>
    <row r="1118" spans="1:24" x14ac:dyDescent="0.45">
      <c r="A1118">
        <v>2023</v>
      </c>
      <c r="B1118">
        <v>12</v>
      </c>
      <c r="C1118">
        <v>28</v>
      </c>
      <c r="D1118">
        <v>50</v>
      </c>
      <c r="E1118">
        <v>32</v>
      </c>
      <c r="F1118">
        <v>0</v>
      </c>
      <c r="G1118">
        <v>0</v>
      </c>
      <c r="H1118">
        <v>0</v>
      </c>
      <c r="S1118">
        <f t="shared" si="1114"/>
        <v>362</v>
      </c>
      <c r="T1118">
        <f t="shared" si="1152"/>
        <v>41</v>
      </c>
      <c r="U1118" s="31">
        <f t="shared" si="1114"/>
        <v>362</v>
      </c>
      <c r="V1118">
        <f t="shared" si="1098"/>
        <v>42.821428571428569</v>
      </c>
      <c r="W1118" s="31">
        <f t="shared" ref="W1118" si="1156">W1117+1</f>
        <v>362</v>
      </c>
      <c r="X1118">
        <f t="shared" si="1107"/>
        <v>42.214285714285715</v>
      </c>
    </row>
    <row r="1119" spans="1:24" x14ac:dyDescent="0.45">
      <c r="A1119">
        <v>2023</v>
      </c>
      <c r="B1119">
        <v>12</v>
      </c>
      <c r="C1119">
        <v>29</v>
      </c>
      <c r="D1119">
        <v>41</v>
      </c>
      <c r="E1119">
        <v>34</v>
      </c>
      <c r="F1119">
        <v>0.03</v>
      </c>
      <c r="G1119" t="s">
        <v>119</v>
      </c>
      <c r="H1119">
        <v>0</v>
      </c>
      <c r="S1119">
        <f t="shared" si="1114"/>
        <v>363</v>
      </c>
      <c r="T1119">
        <f t="shared" si="1152"/>
        <v>37.5</v>
      </c>
      <c r="U1119" s="31">
        <f t="shared" si="1114"/>
        <v>363</v>
      </c>
      <c r="V1119">
        <f t="shared" si="1098"/>
        <v>42.535714285714285</v>
      </c>
      <c r="W1119" s="31">
        <f t="shared" ref="W1119" si="1157">W1118+1</f>
        <v>363</v>
      </c>
      <c r="X1119">
        <f t="shared" si="1107"/>
        <v>41.928571428571431</v>
      </c>
    </row>
    <row r="1120" spans="1:24" x14ac:dyDescent="0.45">
      <c r="A1120">
        <v>2023</v>
      </c>
      <c r="B1120">
        <v>12</v>
      </c>
      <c r="C1120">
        <v>30</v>
      </c>
      <c r="D1120">
        <v>39</v>
      </c>
      <c r="E1120">
        <v>34</v>
      </c>
      <c r="F1120" t="s">
        <v>118</v>
      </c>
      <c r="G1120">
        <v>0</v>
      </c>
      <c r="S1120">
        <f t="shared" si="1114"/>
        <v>364</v>
      </c>
      <c r="T1120">
        <f t="shared" si="1152"/>
        <v>36.5</v>
      </c>
      <c r="U1120" s="31">
        <f t="shared" si="1114"/>
        <v>364</v>
      </c>
      <c r="V1120">
        <f t="shared" si="1098"/>
        <v>42.107142857142854</v>
      </c>
      <c r="W1120" s="31">
        <f t="shared" ref="W1120" si="1158">W1119+1</f>
        <v>364</v>
      </c>
      <c r="X1120">
        <f t="shared" si="1107"/>
        <v>41.214285714285715</v>
      </c>
    </row>
    <row r="1121" spans="1:24" x14ac:dyDescent="0.45">
      <c r="A1121">
        <v>2023</v>
      </c>
      <c r="B1121">
        <v>12</v>
      </c>
      <c r="C1121">
        <v>31</v>
      </c>
      <c r="D1121">
        <v>52</v>
      </c>
      <c r="E1121">
        <v>36</v>
      </c>
      <c r="F1121">
        <v>0</v>
      </c>
      <c r="G1121">
        <v>0</v>
      </c>
      <c r="H1121">
        <v>0</v>
      </c>
      <c r="S1121">
        <v>365</v>
      </c>
      <c r="T1121">
        <f t="shared" si="1152"/>
        <v>44</v>
      </c>
      <c r="U1121" s="31">
        <v>365</v>
      </c>
      <c r="V1121">
        <f t="shared" si="1098"/>
        <v>41.607142857142854</v>
      </c>
      <c r="W1121" s="31">
        <v>365</v>
      </c>
      <c r="X1121">
        <f t="shared" si="1107"/>
        <v>41.095238095238095</v>
      </c>
    </row>
    <row r="1122" spans="1:24" x14ac:dyDescent="0.45">
      <c r="A1122">
        <v>2024</v>
      </c>
      <c r="B1122">
        <v>1</v>
      </c>
      <c r="C1122">
        <v>1</v>
      </c>
      <c r="D1122">
        <v>45</v>
      </c>
      <c r="E1122">
        <v>34</v>
      </c>
      <c r="F1122">
        <v>0</v>
      </c>
      <c r="G1122">
        <v>0</v>
      </c>
      <c r="H1122">
        <v>0</v>
      </c>
      <c r="S1122">
        <v>1</v>
      </c>
      <c r="T1122">
        <f t="shared" si="1152"/>
        <v>39.5</v>
      </c>
      <c r="U1122" s="31">
        <v>1</v>
      </c>
      <c r="V1122">
        <f t="shared" si="1098"/>
        <v>41.642857142857146</v>
      </c>
      <c r="W1122" s="31">
        <v>1</v>
      </c>
      <c r="X1122">
        <f t="shared" si="1107"/>
        <v>41.428571428571431</v>
      </c>
    </row>
    <row r="1123" spans="1:24" x14ac:dyDescent="0.45">
      <c r="A1123">
        <v>2024</v>
      </c>
      <c r="B1123">
        <v>1</v>
      </c>
      <c r="C1123">
        <v>2</v>
      </c>
      <c r="D1123">
        <v>43</v>
      </c>
      <c r="E1123">
        <v>26</v>
      </c>
      <c r="F1123">
        <v>0</v>
      </c>
      <c r="G1123">
        <v>0</v>
      </c>
      <c r="H1123">
        <v>0</v>
      </c>
      <c r="S1123">
        <f t="shared" ref="S1123:U1186" si="1159">S1122+1</f>
        <v>2</v>
      </c>
      <c r="T1123">
        <f t="shared" si="1152"/>
        <v>34.5</v>
      </c>
      <c r="U1123" s="31">
        <f t="shared" si="1159"/>
        <v>2</v>
      </c>
      <c r="V1123">
        <f t="shared" si="1098"/>
        <v>42.071428571428569</v>
      </c>
      <c r="W1123" s="31">
        <f t="shared" ref="W1123" si="1160">W1122+1</f>
        <v>2</v>
      </c>
      <c r="X1123">
        <f t="shared" si="1107"/>
        <v>41.404761904761905</v>
      </c>
    </row>
    <row r="1124" spans="1:24" x14ac:dyDescent="0.45">
      <c r="A1124">
        <v>2024</v>
      </c>
      <c r="B1124">
        <v>1</v>
      </c>
      <c r="C1124">
        <v>3</v>
      </c>
      <c r="D1124">
        <v>42</v>
      </c>
      <c r="E1124">
        <v>20</v>
      </c>
      <c r="F1124">
        <v>0.06</v>
      </c>
      <c r="G1124">
        <v>0.3</v>
      </c>
      <c r="H1124" t="s">
        <v>120</v>
      </c>
      <c r="S1124">
        <f t="shared" si="1159"/>
        <v>3</v>
      </c>
      <c r="T1124">
        <f t="shared" si="1152"/>
        <v>31</v>
      </c>
      <c r="U1124" s="31">
        <f t="shared" si="1159"/>
        <v>3</v>
      </c>
      <c r="V1124">
        <f t="shared" si="1098"/>
        <v>41.857142857142854</v>
      </c>
      <c r="W1124" s="31">
        <f t="shared" ref="W1124" si="1161">W1123+1</f>
        <v>3</v>
      </c>
      <c r="X1124">
        <f t="shared" si="1107"/>
        <v>41.023809523809526</v>
      </c>
    </row>
    <row r="1125" spans="1:24" x14ac:dyDescent="0.45">
      <c r="A1125">
        <v>2024</v>
      </c>
      <c r="B1125">
        <v>1</v>
      </c>
      <c r="C1125">
        <v>4</v>
      </c>
      <c r="D1125">
        <v>39</v>
      </c>
      <c r="E1125">
        <v>20</v>
      </c>
      <c r="F1125">
        <v>0</v>
      </c>
      <c r="G1125">
        <v>0</v>
      </c>
      <c r="H1125">
        <v>0</v>
      </c>
      <c r="S1125">
        <f t="shared" si="1159"/>
        <v>4</v>
      </c>
      <c r="T1125">
        <f t="shared" si="1152"/>
        <v>29.5</v>
      </c>
      <c r="U1125" s="31">
        <f t="shared" si="1159"/>
        <v>4</v>
      </c>
      <c r="V1125">
        <f t="shared" si="1098"/>
        <v>41.357142857142854</v>
      </c>
      <c r="W1125" s="31">
        <f t="shared" ref="W1125" si="1162">W1124+1</f>
        <v>4</v>
      </c>
      <c r="X1125">
        <f t="shared" si="1107"/>
        <v>40.571428571428569</v>
      </c>
    </row>
    <row r="1126" spans="1:24" x14ac:dyDescent="0.45">
      <c r="A1126">
        <v>2024</v>
      </c>
      <c r="B1126">
        <v>1</v>
      </c>
      <c r="C1126">
        <v>5</v>
      </c>
      <c r="D1126">
        <v>49</v>
      </c>
      <c r="E1126">
        <v>16</v>
      </c>
      <c r="F1126">
        <v>0</v>
      </c>
      <c r="G1126">
        <v>0</v>
      </c>
      <c r="H1126">
        <v>0</v>
      </c>
      <c r="S1126">
        <f t="shared" si="1159"/>
        <v>5</v>
      </c>
      <c r="T1126">
        <f t="shared" si="1152"/>
        <v>32.5</v>
      </c>
      <c r="U1126" s="31">
        <f t="shared" si="1159"/>
        <v>5</v>
      </c>
      <c r="V1126">
        <f t="shared" si="1098"/>
        <v>40.642857142857146</v>
      </c>
      <c r="W1126" s="31">
        <f t="shared" ref="W1126" si="1163">W1125+1</f>
        <v>5</v>
      </c>
      <c r="X1126">
        <f t="shared" si="1107"/>
        <v>40.142857142857146</v>
      </c>
    </row>
    <row r="1127" spans="1:24" x14ac:dyDescent="0.45">
      <c r="A1127">
        <v>2024</v>
      </c>
      <c r="B1127">
        <v>1</v>
      </c>
      <c r="C1127">
        <v>6</v>
      </c>
      <c r="D1127">
        <v>48</v>
      </c>
      <c r="E1127">
        <v>34</v>
      </c>
      <c r="F1127">
        <v>0.55000000000000004</v>
      </c>
      <c r="G1127">
        <v>0</v>
      </c>
      <c r="H1127">
        <v>0</v>
      </c>
      <c r="S1127">
        <f t="shared" si="1159"/>
        <v>6</v>
      </c>
      <c r="T1127">
        <f t="shared" si="1152"/>
        <v>41</v>
      </c>
      <c r="U1127" s="31">
        <f t="shared" si="1159"/>
        <v>6</v>
      </c>
      <c r="V1127">
        <f t="shared" si="1098"/>
        <v>40.535714285714285</v>
      </c>
      <c r="W1127" s="31">
        <f t="shared" ref="W1127" si="1164">W1126+1</f>
        <v>6</v>
      </c>
      <c r="X1127">
        <f t="shared" si="1107"/>
        <v>40.071428571428569</v>
      </c>
    </row>
    <row r="1128" spans="1:24" x14ac:dyDescent="0.45">
      <c r="A1128">
        <v>2024</v>
      </c>
      <c r="B1128">
        <v>1</v>
      </c>
      <c r="C1128">
        <v>7</v>
      </c>
      <c r="D1128">
        <v>44</v>
      </c>
      <c r="E1128">
        <v>36</v>
      </c>
      <c r="F1128">
        <v>0.03</v>
      </c>
      <c r="G1128" t="s">
        <v>118</v>
      </c>
      <c r="S1128">
        <f t="shared" si="1159"/>
        <v>7</v>
      </c>
      <c r="T1128">
        <f t="shared" si="1152"/>
        <v>40</v>
      </c>
      <c r="U1128" s="31">
        <f t="shared" si="1159"/>
        <v>7</v>
      </c>
      <c r="V1128">
        <f t="shared" ref="V1128:V1191" si="1165">AVERAGE(T1115:T1128)</f>
        <v>39.928571428571431</v>
      </c>
      <c r="W1128" s="31">
        <f t="shared" ref="W1128" si="1166">W1127+1</f>
        <v>7</v>
      </c>
      <c r="X1128">
        <f t="shared" si="1107"/>
        <v>39.547619047619051</v>
      </c>
    </row>
    <row r="1129" spans="1:24" x14ac:dyDescent="0.45">
      <c r="A1129">
        <v>2024</v>
      </c>
      <c r="B1129">
        <v>1</v>
      </c>
      <c r="C1129">
        <v>8</v>
      </c>
      <c r="D1129">
        <v>54</v>
      </c>
      <c r="E1129">
        <v>25</v>
      </c>
      <c r="F1129" t="s">
        <v>116</v>
      </c>
      <c r="G1129" t="s">
        <v>117</v>
      </c>
      <c r="H1129">
        <v>0</v>
      </c>
      <c r="S1129">
        <f t="shared" si="1159"/>
        <v>8</v>
      </c>
      <c r="T1129">
        <f t="shared" si="1152"/>
        <v>39.5</v>
      </c>
      <c r="U1129" s="31">
        <f t="shared" si="1159"/>
        <v>8</v>
      </c>
      <c r="V1129">
        <f t="shared" si="1165"/>
        <v>39.25</v>
      </c>
      <c r="W1129" s="31">
        <f t="shared" ref="W1129" si="1167">W1128+1</f>
        <v>8</v>
      </c>
      <c r="X1129">
        <f t="shared" si="1107"/>
        <v>39.571428571428569</v>
      </c>
    </row>
    <row r="1130" spans="1:24" x14ac:dyDescent="0.45">
      <c r="A1130">
        <v>2024</v>
      </c>
      <c r="B1130">
        <v>1</v>
      </c>
      <c r="C1130">
        <v>9</v>
      </c>
      <c r="D1130">
        <v>57</v>
      </c>
      <c r="E1130">
        <v>38</v>
      </c>
      <c r="F1130">
        <v>0.87</v>
      </c>
      <c r="G1130">
        <v>0</v>
      </c>
      <c r="H1130">
        <v>0</v>
      </c>
      <c r="S1130">
        <f t="shared" si="1159"/>
        <v>9</v>
      </c>
      <c r="T1130">
        <f t="shared" si="1152"/>
        <v>47.5</v>
      </c>
      <c r="U1130" s="31">
        <f t="shared" si="1159"/>
        <v>9</v>
      </c>
      <c r="V1130">
        <f t="shared" si="1165"/>
        <v>38.535714285714285</v>
      </c>
      <c r="W1130" s="31">
        <f t="shared" ref="W1130" si="1168">W1129+1</f>
        <v>9</v>
      </c>
      <c r="X1130">
        <f t="shared" si="1107"/>
        <v>40.476190476190474</v>
      </c>
    </row>
    <row r="1131" spans="1:24" x14ac:dyDescent="0.45">
      <c r="A1131">
        <v>2024</v>
      </c>
      <c r="B1131">
        <v>1</v>
      </c>
      <c r="C1131">
        <v>10</v>
      </c>
      <c r="D1131">
        <v>38</v>
      </c>
      <c r="E1131">
        <v>24</v>
      </c>
      <c r="F1131" t="s">
        <v>118</v>
      </c>
      <c r="G1131">
        <v>0</v>
      </c>
      <c r="S1131">
        <f t="shared" si="1159"/>
        <v>10</v>
      </c>
      <c r="T1131">
        <f t="shared" si="1152"/>
        <v>31</v>
      </c>
      <c r="U1131" s="31">
        <f t="shared" si="1159"/>
        <v>10</v>
      </c>
      <c r="V1131">
        <f t="shared" si="1165"/>
        <v>37.5</v>
      </c>
      <c r="W1131" s="31">
        <f t="shared" ref="W1131" si="1169">W1130+1</f>
        <v>10</v>
      </c>
      <c r="X1131">
        <f t="shared" si="1107"/>
        <v>40.333333333333336</v>
      </c>
    </row>
    <row r="1132" spans="1:24" x14ac:dyDescent="0.45">
      <c r="A1132">
        <v>2024</v>
      </c>
      <c r="B1132">
        <v>1</v>
      </c>
      <c r="C1132">
        <v>11</v>
      </c>
      <c r="D1132">
        <v>52</v>
      </c>
      <c r="E1132">
        <v>20</v>
      </c>
      <c r="F1132">
        <v>0</v>
      </c>
      <c r="G1132">
        <v>0</v>
      </c>
      <c r="H1132">
        <v>0</v>
      </c>
      <c r="S1132">
        <f t="shared" si="1159"/>
        <v>11</v>
      </c>
      <c r="T1132">
        <f t="shared" si="1152"/>
        <v>36</v>
      </c>
      <c r="U1132" s="31">
        <f t="shared" si="1159"/>
        <v>11</v>
      </c>
      <c r="V1132">
        <f t="shared" si="1165"/>
        <v>37.142857142857146</v>
      </c>
      <c r="W1132" s="31">
        <f t="shared" ref="W1132" si="1170">W1131+1</f>
        <v>11</v>
      </c>
      <c r="X1132">
        <f t="shared" si="1107"/>
        <v>40.30952380952381</v>
      </c>
    </row>
    <row r="1133" spans="1:24" x14ac:dyDescent="0.45">
      <c r="A1133">
        <v>2024</v>
      </c>
      <c r="B1133">
        <v>1</v>
      </c>
      <c r="C1133">
        <v>12</v>
      </c>
      <c r="D1133">
        <v>56</v>
      </c>
      <c r="E1133">
        <v>22</v>
      </c>
      <c r="F1133">
        <v>0.19</v>
      </c>
      <c r="G1133">
        <v>0</v>
      </c>
      <c r="H1133">
        <v>0</v>
      </c>
      <c r="S1133">
        <f t="shared" si="1159"/>
        <v>12</v>
      </c>
      <c r="T1133">
        <f t="shared" si="1152"/>
        <v>39</v>
      </c>
      <c r="U1133" s="31">
        <f t="shared" si="1159"/>
        <v>12</v>
      </c>
      <c r="V1133">
        <f t="shared" si="1165"/>
        <v>37.25</v>
      </c>
      <c r="W1133" s="31">
        <f t="shared" ref="W1133" si="1171">W1132+1</f>
        <v>12</v>
      </c>
      <c r="X1133">
        <f t="shared" si="1107"/>
        <v>40.142857142857146</v>
      </c>
    </row>
    <row r="1134" spans="1:24" x14ac:dyDescent="0.45">
      <c r="A1134">
        <v>2024</v>
      </c>
      <c r="B1134">
        <v>1</v>
      </c>
      <c r="C1134">
        <v>13</v>
      </c>
      <c r="D1134">
        <v>47</v>
      </c>
      <c r="E1134">
        <v>26</v>
      </c>
      <c r="F1134" t="s">
        <v>116</v>
      </c>
      <c r="G1134" t="s">
        <v>117</v>
      </c>
      <c r="H1134">
        <v>0</v>
      </c>
      <c r="S1134">
        <f t="shared" si="1159"/>
        <v>13</v>
      </c>
      <c r="T1134">
        <f t="shared" si="1152"/>
        <v>36.5</v>
      </c>
      <c r="U1134" s="31">
        <f t="shared" si="1159"/>
        <v>13</v>
      </c>
      <c r="V1134">
        <f t="shared" si="1165"/>
        <v>37.25</v>
      </c>
      <c r="W1134" s="31">
        <f t="shared" ref="W1134" si="1172">W1133+1</f>
        <v>13</v>
      </c>
      <c r="X1134">
        <f t="shared" si="1107"/>
        <v>39.857142857142854</v>
      </c>
    </row>
    <row r="1135" spans="1:24" x14ac:dyDescent="0.45">
      <c r="A1135">
        <v>2024</v>
      </c>
      <c r="B1135">
        <v>1</v>
      </c>
      <c r="C1135">
        <v>14</v>
      </c>
      <c r="D1135">
        <v>45</v>
      </c>
      <c r="E1135">
        <v>24</v>
      </c>
      <c r="F1135" t="s">
        <v>118</v>
      </c>
      <c r="G1135" t="s">
        <v>120</v>
      </c>
      <c r="S1135">
        <f t="shared" si="1159"/>
        <v>14</v>
      </c>
      <c r="T1135">
        <f t="shared" si="1152"/>
        <v>34.5</v>
      </c>
      <c r="U1135" s="31">
        <f t="shared" si="1159"/>
        <v>14</v>
      </c>
      <c r="V1135">
        <f t="shared" si="1165"/>
        <v>36.571428571428569</v>
      </c>
      <c r="W1135" s="31">
        <f t="shared" ref="W1135" si="1173">W1134+1</f>
        <v>14</v>
      </c>
      <c r="X1135">
        <f t="shared" ref="X1135:X1198" si="1174">AVERAGE(T1115:T1135)</f>
        <v>39.19047619047619</v>
      </c>
    </row>
    <row r="1136" spans="1:24" x14ac:dyDescent="0.45">
      <c r="A1136">
        <v>2024</v>
      </c>
      <c r="B1136">
        <v>1</v>
      </c>
      <c r="C1136">
        <v>15</v>
      </c>
      <c r="D1136">
        <v>34</v>
      </c>
      <c r="E1136">
        <v>29</v>
      </c>
      <c r="F1136">
        <v>0.72</v>
      </c>
      <c r="G1136">
        <v>2.2999999999999998</v>
      </c>
      <c r="H1136">
        <v>2</v>
      </c>
      <c r="S1136">
        <f t="shared" si="1159"/>
        <v>15</v>
      </c>
      <c r="T1136">
        <f t="shared" si="1152"/>
        <v>31.5</v>
      </c>
      <c r="U1136" s="31">
        <f t="shared" si="1159"/>
        <v>15</v>
      </c>
      <c r="V1136">
        <f t="shared" si="1165"/>
        <v>36</v>
      </c>
      <c r="W1136" s="31">
        <f t="shared" ref="W1136" si="1175">W1135+1</f>
        <v>15</v>
      </c>
      <c r="X1136">
        <f t="shared" si="1174"/>
        <v>38.357142857142854</v>
      </c>
    </row>
    <row r="1137" spans="1:24" x14ac:dyDescent="0.45">
      <c r="A1137">
        <v>2024</v>
      </c>
      <c r="B1137">
        <v>1</v>
      </c>
      <c r="C1137">
        <v>16</v>
      </c>
      <c r="D1137">
        <v>33</v>
      </c>
      <c r="E1137">
        <v>11</v>
      </c>
      <c r="F1137">
        <v>0.02</v>
      </c>
      <c r="G1137">
        <v>0.2</v>
      </c>
      <c r="H1137">
        <v>1.2</v>
      </c>
      <c r="S1137">
        <f t="shared" si="1159"/>
        <v>16</v>
      </c>
      <c r="T1137">
        <f t="shared" si="1152"/>
        <v>22</v>
      </c>
      <c r="U1137" s="31">
        <f t="shared" si="1159"/>
        <v>16</v>
      </c>
      <c r="V1137">
        <f t="shared" si="1165"/>
        <v>35.107142857142854</v>
      </c>
      <c r="W1137" s="31">
        <f t="shared" ref="W1137" si="1176">W1136+1</f>
        <v>16</v>
      </c>
      <c r="X1137">
        <f t="shared" si="1174"/>
        <v>36.666666666666664</v>
      </c>
    </row>
    <row r="1138" spans="1:24" x14ac:dyDescent="0.45">
      <c r="A1138">
        <v>2024</v>
      </c>
      <c r="B1138">
        <v>1</v>
      </c>
      <c r="C1138">
        <v>17</v>
      </c>
      <c r="D1138">
        <v>23</v>
      </c>
      <c r="E1138">
        <v>3</v>
      </c>
      <c r="F1138">
        <v>0</v>
      </c>
      <c r="G1138">
        <v>0</v>
      </c>
      <c r="H1138">
        <v>1.2</v>
      </c>
      <c r="S1138">
        <f t="shared" si="1159"/>
        <v>17</v>
      </c>
      <c r="T1138">
        <f t="shared" si="1152"/>
        <v>13</v>
      </c>
      <c r="U1138" s="31">
        <f t="shared" si="1159"/>
        <v>17</v>
      </c>
      <c r="V1138">
        <f t="shared" si="1165"/>
        <v>33.821428571428569</v>
      </c>
      <c r="W1138" s="31">
        <f t="shared" ref="W1138" si="1177">W1137+1</f>
        <v>17</v>
      </c>
      <c r="X1138">
        <f t="shared" si="1174"/>
        <v>35.11904761904762</v>
      </c>
    </row>
    <row r="1139" spans="1:24" x14ac:dyDescent="0.45">
      <c r="A1139">
        <v>2024</v>
      </c>
      <c r="B1139">
        <v>1</v>
      </c>
      <c r="C1139">
        <v>18</v>
      </c>
      <c r="D1139">
        <v>33</v>
      </c>
      <c r="E1139">
        <v>7</v>
      </c>
      <c r="F1139">
        <v>0.03</v>
      </c>
      <c r="G1139">
        <v>0.1</v>
      </c>
      <c r="H1139">
        <v>1.2</v>
      </c>
      <c r="S1139">
        <f t="shared" si="1159"/>
        <v>18</v>
      </c>
      <c r="T1139">
        <f t="shared" si="1152"/>
        <v>20</v>
      </c>
      <c r="U1139" s="31">
        <f t="shared" si="1159"/>
        <v>18</v>
      </c>
      <c r="V1139">
        <f t="shared" si="1165"/>
        <v>33.142857142857146</v>
      </c>
      <c r="W1139" s="31">
        <f t="shared" ref="W1139" si="1178">W1138+1</f>
        <v>18</v>
      </c>
      <c r="X1139">
        <f t="shared" si="1174"/>
        <v>34.11904761904762</v>
      </c>
    </row>
    <row r="1140" spans="1:24" x14ac:dyDescent="0.45">
      <c r="A1140">
        <v>2024</v>
      </c>
      <c r="B1140">
        <v>1</v>
      </c>
      <c r="C1140">
        <v>19</v>
      </c>
      <c r="D1140">
        <v>33</v>
      </c>
      <c r="E1140">
        <v>19</v>
      </c>
      <c r="F1140">
        <v>7.0000000000000007E-2</v>
      </c>
      <c r="G1140">
        <v>0.2</v>
      </c>
      <c r="H1140">
        <v>1.2</v>
      </c>
      <c r="S1140">
        <f t="shared" si="1159"/>
        <v>19</v>
      </c>
      <c r="T1140">
        <f t="shared" si="1152"/>
        <v>26</v>
      </c>
      <c r="U1140" s="31">
        <f t="shared" si="1159"/>
        <v>19</v>
      </c>
      <c r="V1140">
        <f t="shared" si="1165"/>
        <v>32.678571428571431</v>
      </c>
      <c r="W1140" s="31">
        <f t="shared" ref="W1140" si="1179">W1139+1</f>
        <v>19</v>
      </c>
      <c r="X1140">
        <f t="shared" si="1174"/>
        <v>33.571428571428569</v>
      </c>
    </row>
    <row r="1141" spans="1:24" x14ac:dyDescent="0.45">
      <c r="A1141">
        <v>2024</v>
      </c>
      <c r="B1141">
        <v>1</v>
      </c>
      <c r="C1141">
        <v>20</v>
      </c>
      <c r="D1141">
        <v>20</v>
      </c>
      <c r="E1141">
        <v>8</v>
      </c>
      <c r="F1141" t="s">
        <v>125</v>
      </c>
      <c r="G1141">
        <v>0.2</v>
      </c>
      <c r="S1141">
        <f t="shared" si="1159"/>
        <v>20</v>
      </c>
      <c r="T1141">
        <f t="shared" si="1152"/>
        <v>14</v>
      </c>
      <c r="U1141" s="31">
        <f t="shared" si="1159"/>
        <v>20</v>
      </c>
      <c r="V1141">
        <f t="shared" si="1165"/>
        <v>30.75</v>
      </c>
      <c r="W1141" s="31">
        <f t="shared" ref="W1141" si="1180">W1140+1</f>
        <v>20</v>
      </c>
      <c r="X1141">
        <f t="shared" si="1174"/>
        <v>32.5</v>
      </c>
    </row>
    <row r="1142" spans="1:24" x14ac:dyDescent="0.45">
      <c r="A1142">
        <v>2024</v>
      </c>
      <c r="B1142">
        <v>1</v>
      </c>
      <c r="C1142">
        <v>21</v>
      </c>
      <c r="D1142">
        <v>29</v>
      </c>
      <c r="E1142">
        <v>11</v>
      </c>
      <c r="F1142">
        <v>0</v>
      </c>
      <c r="G1142">
        <v>0</v>
      </c>
      <c r="H1142">
        <v>1.2</v>
      </c>
      <c r="S1142">
        <f t="shared" si="1159"/>
        <v>21</v>
      </c>
      <c r="T1142">
        <f t="shared" si="1152"/>
        <v>20</v>
      </c>
      <c r="U1142" s="31">
        <f t="shared" si="1159"/>
        <v>21</v>
      </c>
      <c r="V1142">
        <f t="shared" si="1165"/>
        <v>29.321428571428573</v>
      </c>
      <c r="W1142" s="31">
        <f t="shared" ref="W1142" si="1181">W1141+1</f>
        <v>21</v>
      </c>
      <c r="X1142">
        <f t="shared" si="1174"/>
        <v>31.357142857142858</v>
      </c>
    </row>
    <row r="1143" spans="1:24" x14ac:dyDescent="0.45">
      <c r="A1143">
        <v>2024</v>
      </c>
      <c r="B1143">
        <v>1</v>
      </c>
      <c r="C1143">
        <v>22</v>
      </c>
      <c r="D1143">
        <v>46</v>
      </c>
      <c r="E1143">
        <v>11</v>
      </c>
      <c r="F1143">
        <v>0</v>
      </c>
      <c r="G1143">
        <v>0</v>
      </c>
      <c r="H1143" t="s">
        <v>120</v>
      </c>
      <c r="S1143">
        <f t="shared" si="1159"/>
        <v>22</v>
      </c>
      <c r="T1143">
        <f t="shared" si="1152"/>
        <v>28.5</v>
      </c>
      <c r="U1143" s="31">
        <f t="shared" si="1159"/>
        <v>22</v>
      </c>
      <c r="V1143">
        <f t="shared" si="1165"/>
        <v>28.535714285714285</v>
      </c>
      <c r="W1143" s="31">
        <f t="shared" ref="W1143" si="1182">W1142+1</f>
        <v>22</v>
      </c>
      <c r="X1143">
        <f t="shared" si="1174"/>
        <v>30.833333333333332</v>
      </c>
    </row>
    <row r="1144" spans="1:24" x14ac:dyDescent="0.45">
      <c r="A1144">
        <v>2024</v>
      </c>
      <c r="B1144">
        <v>1</v>
      </c>
      <c r="C1144">
        <v>23</v>
      </c>
      <c r="D1144">
        <v>53</v>
      </c>
      <c r="E1144">
        <v>25</v>
      </c>
      <c r="F1144">
        <v>0</v>
      </c>
      <c r="G1144">
        <v>0</v>
      </c>
      <c r="H1144" t="s">
        <v>120</v>
      </c>
      <c r="S1144">
        <f t="shared" si="1159"/>
        <v>23</v>
      </c>
      <c r="T1144">
        <f t="shared" si="1152"/>
        <v>39</v>
      </c>
      <c r="U1144" s="31">
        <f t="shared" si="1159"/>
        <v>23</v>
      </c>
      <c r="V1144">
        <f t="shared" si="1165"/>
        <v>27.928571428571427</v>
      </c>
      <c r="W1144" s="31">
        <f t="shared" ref="W1144" si="1183">W1143+1</f>
        <v>23</v>
      </c>
      <c r="X1144">
        <f t="shared" si="1174"/>
        <v>31.047619047619047</v>
      </c>
    </row>
    <row r="1145" spans="1:24" x14ac:dyDescent="0.45">
      <c r="A1145">
        <v>2024</v>
      </c>
      <c r="B1145">
        <v>1</v>
      </c>
      <c r="C1145">
        <v>24</v>
      </c>
      <c r="D1145">
        <v>70</v>
      </c>
      <c r="E1145">
        <v>37</v>
      </c>
      <c r="F1145" t="s">
        <v>116</v>
      </c>
      <c r="G1145" t="s">
        <v>117</v>
      </c>
      <c r="H1145">
        <v>0</v>
      </c>
      <c r="S1145">
        <f t="shared" si="1159"/>
        <v>24</v>
      </c>
      <c r="T1145">
        <f t="shared" si="1152"/>
        <v>53.5</v>
      </c>
      <c r="U1145" s="31">
        <f t="shared" si="1159"/>
        <v>24</v>
      </c>
      <c r="V1145">
        <f t="shared" si="1165"/>
        <v>29.535714285714285</v>
      </c>
      <c r="W1145" s="31">
        <f t="shared" ref="W1145" si="1184">W1144+1</f>
        <v>24</v>
      </c>
      <c r="X1145">
        <f t="shared" si="1174"/>
        <v>32.11904761904762</v>
      </c>
    </row>
    <row r="1146" spans="1:24" x14ac:dyDescent="0.45">
      <c r="A1146">
        <v>2024</v>
      </c>
      <c r="B1146">
        <v>1</v>
      </c>
      <c r="C1146">
        <v>25</v>
      </c>
      <c r="D1146">
        <v>65</v>
      </c>
      <c r="E1146">
        <v>53</v>
      </c>
      <c r="F1146">
        <v>0.37</v>
      </c>
      <c r="G1146">
        <v>0</v>
      </c>
      <c r="H1146">
        <v>0</v>
      </c>
      <c r="S1146">
        <f t="shared" si="1159"/>
        <v>25</v>
      </c>
      <c r="T1146">
        <f t="shared" si="1152"/>
        <v>59</v>
      </c>
      <c r="U1146" s="31">
        <f t="shared" si="1159"/>
        <v>25</v>
      </c>
      <c r="V1146">
        <f t="shared" si="1165"/>
        <v>31.178571428571427</v>
      </c>
      <c r="W1146" s="31">
        <f t="shared" ref="W1146" si="1185">W1145+1</f>
        <v>25</v>
      </c>
      <c r="X1146">
        <f t="shared" si="1174"/>
        <v>33.523809523809526</v>
      </c>
    </row>
    <row r="1147" spans="1:24" x14ac:dyDescent="0.45">
      <c r="A1147">
        <v>2024</v>
      </c>
      <c r="B1147">
        <v>1</v>
      </c>
      <c r="C1147">
        <v>26</v>
      </c>
      <c r="D1147">
        <v>66</v>
      </c>
      <c r="E1147">
        <v>46</v>
      </c>
      <c r="F1147" t="s">
        <v>116</v>
      </c>
      <c r="G1147" t="s">
        <v>117</v>
      </c>
      <c r="H1147">
        <v>0</v>
      </c>
      <c r="S1147">
        <f t="shared" si="1159"/>
        <v>26</v>
      </c>
      <c r="T1147">
        <f t="shared" si="1152"/>
        <v>56</v>
      </c>
      <c r="U1147" s="31">
        <f t="shared" si="1159"/>
        <v>26</v>
      </c>
      <c r="V1147">
        <f t="shared" si="1165"/>
        <v>32.392857142857146</v>
      </c>
      <c r="W1147" s="31">
        <f t="shared" ref="W1147" si="1186">W1146+1</f>
        <v>26</v>
      </c>
      <c r="X1147">
        <f t="shared" si="1174"/>
        <v>34.642857142857146</v>
      </c>
    </row>
    <row r="1148" spans="1:24" x14ac:dyDescent="0.45">
      <c r="A1148">
        <v>2024</v>
      </c>
      <c r="B1148">
        <v>1</v>
      </c>
      <c r="C1148">
        <v>27</v>
      </c>
      <c r="D1148">
        <v>57</v>
      </c>
      <c r="E1148">
        <v>40</v>
      </c>
      <c r="F1148">
        <v>0.28000000000000003</v>
      </c>
      <c r="G1148">
        <v>0</v>
      </c>
      <c r="H1148">
        <v>0</v>
      </c>
      <c r="S1148">
        <f t="shared" si="1159"/>
        <v>27</v>
      </c>
      <c r="T1148">
        <f t="shared" si="1152"/>
        <v>48.5</v>
      </c>
      <c r="U1148" s="31">
        <f t="shared" si="1159"/>
        <v>27</v>
      </c>
      <c r="V1148">
        <f t="shared" si="1165"/>
        <v>33.25</v>
      </c>
      <c r="W1148" s="31">
        <f t="shared" ref="W1148" si="1187">W1147+1</f>
        <v>27</v>
      </c>
      <c r="X1148">
        <f t="shared" si="1174"/>
        <v>35</v>
      </c>
    </row>
    <row r="1149" spans="1:24" x14ac:dyDescent="0.45">
      <c r="A1149">
        <v>2024</v>
      </c>
      <c r="B1149">
        <v>1</v>
      </c>
      <c r="C1149">
        <v>28</v>
      </c>
      <c r="D1149">
        <v>57</v>
      </c>
      <c r="E1149">
        <v>38</v>
      </c>
      <c r="F1149">
        <v>0.12</v>
      </c>
      <c r="G1149">
        <v>0</v>
      </c>
      <c r="H1149">
        <v>0</v>
      </c>
      <c r="S1149">
        <f t="shared" si="1159"/>
        <v>28</v>
      </c>
      <c r="T1149">
        <f t="shared" si="1152"/>
        <v>47.5</v>
      </c>
      <c r="U1149" s="31">
        <f t="shared" si="1159"/>
        <v>28</v>
      </c>
      <c r="V1149">
        <f t="shared" si="1165"/>
        <v>34.178571428571431</v>
      </c>
      <c r="W1149" s="31">
        <f t="shared" ref="W1149" si="1188">W1148+1</f>
        <v>28</v>
      </c>
      <c r="X1149">
        <f t="shared" si="1174"/>
        <v>35.357142857142854</v>
      </c>
    </row>
    <row r="1150" spans="1:24" x14ac:dyDescent="0.45">
      <c r="A1150">
        <v>2024</v>
      </c>
      <c r="B1150">
        <v>1</v>
      </c>
      <c r="C1150">
        <v>29</v>
      </c>
      <c r="D1150">
        <v>47</v>
      </c>
      <c r="E1150">
        <v>28</v>
      </c>
      <c r="F1150">
        <v>0</v>
      </c>
      <c r="G1150">
        <v>0</v>
      </c>
      <c r="H1150">
        <v>0</v>
      </c>
      <c r="S1150">
        <f t="shared" si="1159"/>
        <v>29</v>
      </c>
      <c r="T1150">
        <f t="shared" si="1152"/>
        <v>37.5</v>
      </c>
      <c r="U1150" s="31">
        <f t="shared" si="1159"/>
        <v>29</v>
      </c>
      <c r="V1150">
        <f t="shared" si="1165"/>
        <v>34.607142857142854</v>
      </c>
      <c r="W1150" s="31">
        <f t="shared" ref="W1150" si="1189">W1149+1</f>
        <v>29</v>
      </c>
      <c r="X1150">
        <f t="shared" si="1174"/>
        <v>35.261904761904759</v>
      </c>
    </row>
    <row r="1151" spans="1:24" x14ac:dyDescent="0.45">
      <c r="A1151">
        <v>2024</v>
      </c>
      <c r="B1151">
        <v>1</v>
      </c>
      <c r="C1151">
        <v>30</v>
      </c>
      <c r="D1151">
        <v>51</v>
      </c>
      <c r="E1151">
        <v>23</v>
      </c>
      <c r="F1151">
        <v>0.35</v>
      </c>
      <c r="G1151">
        <v>0</v>
      </c>
      <c r="H1151">
        <v>0</v>
      </c>
      <c r="S1151">
        <f t="shared" si="1159"/>
        <v>30</v>
      </c>
      <c r="T1151">
        <f t="shared" si="1152"/>
        <v>37</v>
      </c>
      <c r="U1151" s="31">
        <f t="shared" si="1159"/>
        <v>30</v>
      </c>
      <c r="V1151">
        <f t="shared" si="1165"/>
        <v>35.678571428571431</v>
      </c>
      <c r="W1151" s="31">
        <f t="shared" ref="W1151" si="1190">W1150+1</f>
        <v>30</v>
      </c>
      <c r="X1151">
        <f t="shared" si="1174"/>
        <v>34.761904761904759</v>
      </c>
    </row>
    <row r="1152" spans="1:24" x14ac:dyDescent="0.45">
      <c r="A1152">
        <v>2024</v>
      </c>
      <c r="B1152">
        <v>1</v>
      </c>
      <c r="C1152">
        <v>31</v>
      </c>
      <c r="D1152">
        <v>44</v>
      </c>
      <c r="E1152">
        <v>39</v>
      </c>
      <c r="F1152">
        <v>0.06</v>
      </c>
      <c r="G1152">
        <v>0</v>
      </c>
      <c r="H1152">
        <v>0</v>
      </c>
      <c r="S1152">
        <f t="shared" si="1159"/>
        <v>31</v>
      </c>
      <c r="T1152">
        <f t="shared" si="1152"/>
        <v>41.5</v>
      </c>
      <c r="U1152" s="31">
        <f t="shared" si="1159"/>
        <v>31</v>
      </c>
      <c r="V1152">
        <f t="shared" si="1165"/>
        <v>37.714285714285715</v>
      </c>
      <c r="W1152" s="31">
        <f t="shared" ref="W1152" si="1191">W1151+1</f>
        <v>31</v>
      </c>
      <c r="X1152">
        <f t="shared" si="1174"/>
        <v>35.261904761904759</v>
      </c>
    </row>
    <row r="1153" spans="1:24" x14ac:dyDescent="0.45">
      <c r="A1153">
        <v>2024</v>
      </c>
      <c r="B1153">
        <v>2</v>
      </c>
      <c r="C1153">
        <v>1</v>
      </c>
      <c r="D1153">
        <v>53</v>
      </c>
      <c r="E1153">
        <v>26</v>
      </c>
      <c r="F1153">
        <v>0</v>
      </c>
      <c r="G1153">
        <v>0</v>
      </c>
      <c r="H1153">
        <v>0</v>
      </c>
      <c r="S1153">
        <f t="shared" si="1159"/>
        <v>32</v>
      </c>
      <c r="T1153">
        <f t="shared" si="1152"/>
        <v>39.5</v>
      </c>
      <c r="U1153" s="31">
        <f t="shared" si="1159"/>
        <v>32</v>
      </c>
      <c r="V1153">
        <f t="shared" si="1165"/>
        <v>39.107142857142854</v>
      </c>
      <c r="W1153" s="31">
        <f t="shared" ref="W1153" si="1192">W1152+1</f>
        <v>32</v>
      </c>
      <c r="X1153">
        <f t="shared" si="1174"/>
        <v>35.428571428571431</v>
      </c>
    </row>
    <row r="1154" spans="1:24" x14ac:dyDescent="0.45">
      <c r="A1154">
        <v>2024</v>
      </c>
      <c r="B1154">
        <v>2</v>
      </c>
      <c r="C1154">
        <v>2</v>
      </c>
      <c r="D1154">
        <v>59</v>
      </c>
      <c r="E1154">
        <v>29</v>
      </c>
      <c r="F1154">
        <v>0</v>
      </c>
      <c r="G1154">
        <v>0</v>
      </c>
      <c r="H1154">
        <v>0</v>
      </c>
      <c r="S1154">
        <f t="shared" si="1159"/>
        <v>33</v>
      </c>
      <c r="T1154">
        <f t="shared" si="1152"/>
        <v>44</v>
      </c>
      <c r="U1154" s="31">
        <f t="shared" si="1159"/>
        <v>33</v>
      </c>
      <c r="V1154">
        <f t="shared" si="1165"/>
        <v>40.392857142857146</v>
      </c>
      <c r="W1154" s="31">
        <f t="shared" ref="W1154" si="1193">W1153+1</f>
        <v>33</v>
      </c>
      <c r="X1154">
        <f t="shared" si="1174"/>
        <v>35.666666666666664</v>
      </c>
    </row>
    <row r="1155" spans="1:24" x14ac:dyDescent="0.45">
      <c r="A1155">
        <v>2024</v>
      </c>
      <c r="B1155">
        <v>2</v>
      </c>
      <c r="C1155">
        <v>3</v>
      </c>
      <c r="D1155">
        <v>61</v>
      </c>
      <c r="E1155">
        <v>26</v>
      </c>
      <c r="F1155">
        <v>0</v>
      </c>
      <c r="G1155">
        <v>0</v>
      </c>
      <c r="H1155">
        <v>0</v>
      </c>
      <c r="S1155">
        <f t="shared" si="1159"/>
        <v>34</v>
      </c>
      <c r="T1155">
        <f t="shared" si="1152"/>
        <v>43.5</v>
      </c>
      <c r="U1155" s="31">
        <f t="shared" si="1159"/>
        <v>34</v>
      </c>
      <c r="V1155">
        <f t="shared" si="1165"/>
        <v>42.5</v>
      </c>
      <c r="W1155" s="31">
        <f t="shared" ref="W1155" si="1194">W1154+1</f>
        <v>34</v>
      </c>
      <c r="X1155">
        <f t="shared" si="1174"/>
        <v>36</v>
      </c>
    </row>
    <row r="1156" spans="1:24" x14ac:dyDescent="0.45">
      <c r="A1156">
        <v>2024</v>
      </c>
      <c r="B1156">
        <v>2</v>
      </c>
      <c r="C1156">
        <v>4</v>
      </c>
      <c r="D1156">
        <v>62</v>
      </c>
      <c r="E1156">
        <v>26</v>
      </c>
      <c r="F1156">
        <v>0</v>
      </c>
      <c r="G1156">
        <v>0</v>
      </c>
      <c r="H1156">
        <v>0</v>
      </c>
      <c r="S1156">
        <f t="shared" si="1159"/>
        <v>35</v>
      </c>
      <c r="T1156">
        <f t="shared" si="1152"/>
        <v>44</v>
      </c>
      <c r="U1156" s="31">
        <f t="shared" si="1159"/>
        <v>35</v>
      </c>
      <c r="V1156">
        <f t="shared" si="1165"/>
        <v>44.214285714285715</v>
      </c>
      <c r="W1156" s="31">
        <f t="shared" ref="W1156" si="1195">W1155+1</f>
        <v>35</v>
      </c>
      <c r="X1156">
        <f t="shared" si="1174"/>
        <v>36.452380952380949</v>
      </c>
    </row>
    <row r="1157" spans="1:24" x14ac:dyDescent="0.45">
      <c r="A1157">
        <v>2024</v>
      </c>
      <c r="B1157">
        <v>2</v>
      </c>
      <c r="C1157">
        <v>5</v>
      </c>
      <c r="D1157">
        <v>64</v>
      </c>
      <c r="E1157">
        <v>30</v>
      </c>
      <c r="F1157">
        <v>0</v>
      </c>
      <c r="G1157">
        <v>0</v>
      </c>
      <c r="H1157">
        <v>0</v>
      </c>
      <c r="S1157">
        <f t="shared" si="1159"/>
        <v>36</v>
      </c>
      <c r="T1157">
        <f t="shared" si="1152"/>
        <v>47</v>
      </c>
      <c r="U1157" s="31">
        <f t="shared" si="1159"/>
        <v>36</v>
      </c>
      <c r="V1157">
        <f t="shared" si="1165"/>
        <v>45.535714285714285</v>
      </c>
      <c r="W1157" s="31">
        <f t="shared" ref="W1157" si="1196">W1156+1</f>
        <v>36</v>
      </c>
      <c r="X1157">
        <f t="shared" si="1174"/>
        <v>37.19047619047619</v>
      </c>
    </row>
    <row r="1158" spans="1:24" x14ac:dyDescent="0.45">
      <c r="A1158">
        <v>2024</v>
      </c>
      <c r="B1158">
        <v>2</v>
      </c>
      <c r="C1158">
        <v>6</v>
      </c>
      <c r="D1158">
        <v>59</v>
      </c>
      <c r="E1158">
        <v>26</v>
      </c>
      <c r="F1158">
        <v>0</v>
      </c>
      <c r="G1158">
        <v>0</v>
      </c>
      <c r="H1158">
        <v>0</v>
      </c>
      <c r="S1158">
        <f t="shared" si="1159"/>
        <v>37</v>
      </c>
      <c r="T1158">
        <f t="shared" si="1152"/>
        <v>42.5</v>
      </c>
      <c r="U1158" s="31">
        <f t="shared" si="1159"/>
        <v>37</v>
      </c>
      <c r="V1158">
        <f t="shared" si="1165"/>
        <v>45.785714285714285</v>
      </c>
      <c r="W1158" s="31">
        <f t="shared" ref="W1158" si="1197">W1157+1</f>
        <v>37</v>
      </c>
      <c r="X1158">
        <f t="shared" si="1174"/>
        <v>38.166666666666664</v>
      </c>
    </row>
    <row r="1159" spans="1:24" x14ac:dyDescent="0.45">
      <c r="A1159">
        <v>2024</v>
      </c>
      <c r="B1159">
        <v>2</v>
      </c>
      <c r="C1159">
        <v>7</v>
      </c>
      <c r="D1159">
        <v>63</v>
      </c>
      <c r="E1159">
        <v>23</v>
      </c>
      <c r="F1159">
        <v>0</v>
      </c>
      <c r="G1159">
        <v>0</v>
      </c>
      <c r="H1159">
        <v>0</v>
      </c>
      <c r="S1159">
        <f t="shared" si="1159"/>
        <v>38</v>
      </c>
      <c r="T1159">
        <f t="shared" si="1152"/>
        <v>43</v>
      </c>
      <c r="U1159" s="31">
        <f t="shared" si="1159"/>
        <v>38</v>
      </c>
      <c r="V1159">
        <f t="shared" si="1165"/>
        <v>45.035714285714285</v>
      </c>
      <c r="W1159" s="31">
        <f t="shared" ref="W1159" si="1198">W1158+1</f>
        <v>38</v>
      </c>
      <c r="X1159">
        <f t="shared" si="1174"/>
        <v>39.595238095238095</v>
      </c>
    </row>
    <row r="1160" spans="1:24" x14ac:dyDescent="0.45">
      <c r="A1160">
        <v>2024</v>
      </c>
      <c r="B1160">
        <v>2</v>
      </c>
      <c r="C1160">
        <v>8</v>
      </c>
      <c r="D1160">
        <v>63</v>
      </c>
      <c r="E1160">
        <v>27</v>
      </c>
      <c r="F1160">
        <v>0</v>
      </c>
      <c r="G1160">
        <v>0</v>
      </c>
      <c r="H1160">
        <v>0</v>
      </c>
      <c r="S1160">
        <f t="shared" si="1159"/>
        <v>39</v>
      </c>
      <c r="T1160">
        <f t="shared" si="1152"/>
        <v>45</v>
      </c>
      <c r="U1160" s="31">
        <f t="shared" si="1159"/>
        <v>39</v>
      </c>
      <c r="V1160">
        <f t="shared" si="1165"/>
        <v>44.035714285714285</v>
      </c>
      <c r="W1160" s="31">
        <f t="shared" ref="W1160" si="1199">W1159+1</f>
        <v>39</v>
      </c>
      <c r="X1160">
        <f t="shared" si="1174"/>
        <v>40.785714285714285</v>
      </c>
    </row>
    <row r="1161" spans="1:24" x14ac:dyDescent="0.45">
      <c r="A1161">
        <v>2024</v>
      </c>
      <c r="B1161">
        <v>2</v>
      </c>
      <c r="C1161">
        <v>9</v>
      </c>
      <c r="D1161">
        <v>48</v>
      </c>
      <c r="E1161">
        <v>42</v>
      </c>
      <c r="F1161">
        <v>0.49</v>
      </c>
      <c r="G1161">
        <v>0</v>
      </c>
      <c r="H1161">
        <v>0</v>
      </c>
      <c r="S1161">
        <f t="shared" si="1159"/>
        <v>40</v>
      </c>
      <c r="T1161">
        <f t="shared" si="1152"/>
        <v>45</v>
      </c>
      <c r="U1161" s="31">
        <f t="shared" si="1159"/>
        <v>40</v>
      </c>
      <c r="V1161">
        <f t="shared" si="1165"/>
        <v>43.25</v>
      </c>
      <c r="W1161" s="31">
        <f t="shared" ref="W1161" si="1200">W1160+1</f>
        <v>40</v>
      </c>
      <c r="X1161">
        <f t="shared" si="1174"/>
        <v>41.69047619047619</v>
      </c>
    </row>
    <row r="1162" spans="1:24" x14ac:dyDescent="0.45">
      <c r="A1162">
        <v>2024</v>
      </c>
      <c r="B1162">
        <v>2</v>
      </c>
      <c r="C1162">
        <v>10</v>
      </c>
      <c r="D1162">
        <v>57</v>
      </c>
      <c r="E1162">
        <v>46</v>
      </c>
      <c r="F1162">
        <v>0.69</v>
      </c>
      <c r="G1162">
        <v>0</v>
      </c>
      <c r="H1162">
        <v>0</v>
      </c>
      <c r="S1162">
        <f t="shared" si="1159"/>
        <v>41</v>
      </c>
      <c r="T1162">
        <f t="shared" si="1152"/>
        <v>51.5</v>
      </c>
      <c r="U1162" s="31">
        <f t="shared" si="1159"/>
        <v>41</v>
      </c>
      <c r="V1162">
        <f t="shared" si="1165"/>
        <v>43.464285714285715</v>
      </c>
      <c r="W1162" s="31">
        <f t="shared" ref="W1162" si="1201">W1161+1</f>
        <v>41</v>
      </c>
      <c r="X1162">
        <f t="shared" si="1174"/>
        <v>43.476190476190474</v>
      </c>
    </row>
    <row r="1163" spans="1:24" x14ac:dyDescent="0.45">
      <c r="A1163">
        <v>2024</v>
      </c>
      <c r="B1163">
        <v>2</v>
      </c>
      <c r="C1163">
        <v>11</v>
      </c>
      <c r="D1163">
        <v>58</v>
      </c>
      <c r="E1163">
        <v>49</v>
      </c>
      <c r="F1163">
        <v>0.52</v>
      </c>
      <c r="G1163">
        <v>0</v>
      </c>
      <c r="H1163">
        <v>0</v>
      </c>
      <c r="S1163">
        <f t="shared" si="1159"/>
        <v>42</v>
      </c>
      <c r="T1163">
        <f t="shared" si="1152"/>
        <v>53.5</v>
      </c>
      <c r="U1163" s="31">
        <f t="shared" si="1159"/>
        <v>42</v>
      </c>
      <c r="V1163">
        <f t="shared" si="1165"/>
        <v>43.892857142857146</v>
      </c>
      <c r="W1163" s="31">
        <f t="shared" ref="W1163" si="1202">W1162+1</f>
        <v>42</v>
      </c>
      <c r="X1163">
        <f t="shared" si="1174"/>
        <v>45.071428571428569</v>
      </c>
    </row>
    <row r="1164" spans="1:24" x14ac:dyDescent="0.45">
      <c r="A1164">
        <v>2024</v>
      </c>
      <c r="B1164">
        <v>2</v>
      </c>
      <c r="C1164">
        <v>12</v>
      </c>
      <c r="D1164">
        <v>60</v>
      </c>
      <c r="E1164">
        <v>48</v>
      </c>
      <c r="F1164">
        <v>0.39</v>
      </c>
      <c r="G1164">
        <v>0</v>
      </c>
      <c r="H1164">
        <v>0</v>
      </c>
      <c r="S1164">
        <f t="shared" si="1159"/>
        <v>43</v>
      </c>
      <c r="T1164">
        <f t="shared" si="1152"/>
        <v>54</v>
      </c>
      <c r="U1164" s="31">
        <f t="shared" si="1159"/>
        <v>43</v>
      </c>
      <c r="V1164">
        <f t="shared" si="1165"/>
        <v>45.071428571428569</v>
      </c>
      <c r="W1164" s="31">
        <f t="shared" ref="W1164" si="1203">W1163+1</f>
        <v>43</v>
      </c>
      <c r="X1164">
        <f t="shared" si="1174"/>
        <v>46.285714285714285</v>
      </c>
    </row>
    <row r="1165" spans="1:24" x14ac:dyDescent="0.45">
      <c r="A1165">
        <v>2024</v>
      </c>
      <c r="B1165">
        <v>2</v>
      </c>
      <c r="C1165">
        <v>13</v>
      </c>
      <c r="D1165">
        <v>51</v>
      </c>
      <c r="E1165">
        <v>32</v>
      </c>
      <c r="F1165">
        <v>0.01</v>
      </c>
      <c r="G1165">
        <v>0</v>
      </c>
      <c r="H1165">
        <v>0</v>
      </c>
      <c r="S1165">
        <f t="shared" si="1159"/>
        <v>44</v>
      </c>
      <c r="T1165">
        <f t="shared" si="1152"/>
        <v>41.5</v>
      </c>
      <c r="U1165" s="31">
        <f t="shared" si="1159"/>
        <v>44</v>
      </c>
      <c r="V1165">
        <f t="shared" si="1165"/>
        <v>45.392857142857146</v>
      </c>
      <c r="W1165" s="31">
        <f t="shared" ref="W1165" si="1204">W1164+1</f>
        <v>44</v>
      </c>
      <c r="X1165">
        <f t="shared" si="1174"/>
        <v>46.404761904761905</v>
      </c>
    </row>
    <row r="1166" spans="1:24" x14ac:dyDescent="0.45">
      <c r="A1166">
        <v>2024</v>
      </c>
      <c r="B1166">
        <v>2</v>
      </c>
      <c r="C1166">
        <v>14</v>
      </c>
      <c r="D1166">
        <v>57</v>
      </c>
      <c r="E1166">
        <v>26</v>
      </c>
      <c r="F1166">
        <v>0</v>
      </c>
      <c r="G1166">
        <v>0</v>
      </c>
      <c r="H1166">
        <v>0</v>
      </c>
      <c r="S1166">
        <f t="shared" si="1159"/>
        <v>45</v>
      </c>
      <c r="T1166">
        <f t="shared" si="1152"/>
        <v>41.5</v>
      </c>
      <c r="U1166" s="31">
        <f t="shared" si="1159"/>
        <v>45</v>
      </c>
      <c r="V1166">
        <f t="shared" si="1165"/>
        <v>45.392857142857146</v>
      </c>
      <c r="W1166" s="31">
        <f t="shared" ref="W1166" si="1205">W1165+1</f>
        <v>45</v>
      </c>
      <c r="X1166">
        <f t="shared" si="1174"/>
        <v>45.833333333333336</v>
      </c>
    </row>
    <row r="1167" spans="1:24" x14ac:dyDescent="0.45">
      <c r="A1167">
        <v>2024</v>
      </c>
      <c r="B1167">
        <v>2</v>
      </c>
      <c r="C1167">
        <v>15</v>
      </c>
      <c r="D1167">
        <v>63</v>
      </c>
      <c r="E1167">
        <v>29</v>
      </c>
      <c r="F1167">
        <v>0</v>
      </c>
      <c r="G1167">
        <v>0</v>
      </c>
      <c r="H1167">
        <v>0</v>
      </c>
      <c r="S1167">
        <f t="shared" si="1159"/>
        <v>46</v>
      </c>
      <c r="T1167">
        <f t="shared" si="1152"/>
        <v>46</v>
      </c>
      <c r="U1167" s="31">
        <f t="shared" si="1159"/>
        <v>46</v>
      </c>
      <c r="V1167">
        <f t="shared" si="1165"/>
        <v>45.857142857142854</v>
      </c>
      <c r="W1167" s="31">
        <f t="shared" ref="W1167" si="1206">W1166+1</f>
        <v>46</v>
      </c>
      <c r="X1167">
        <f t="shared" si="1174"/>
        <v>45.214285714285715</v>
      </c>
    </row>
    <row r="1168" spans="1:24" x14ac:dyDescent="0.45">
      <c r="A1168">
        <v>2024</v>
      </c>
      <c r="B1168">
        <v>2</v>
      </c>
      <c r="C1168">
        <v>16</v>
      </c>
      <c r="D1168">
        <v>53</v>
      </c>
      <c r="E1168">
        <v>33</v>
      </c>
      <c r="F1168">
        <v>0.06</v>
      </c>
      <c r="G1168">
        <v>0</v>
      </c>
      <c r="H1168">
        <v>0</v>
      </c>
      <c r="S1168">
        <f t="shared" si="1159"/>
        <v>47</v>
      </c>
      <c r="T1168">
        <f t="shared" si="1152"/>
        <v>43</v>
      </c>
      <c r="U1168" s="31">
        <f t="shared" si="1159"/>
        <v>47</v>
      </c>
      <c r="V1168">
        <f t="shared" si="1165"/>
        <v>45.785714285714285</v>
      </c>
      <c r="W1168" s="31">
        <f t="shared" ref="W1168" si="1207">W1167+1</f>
        <v>47</v>
      </c>
      <c r="X1168">
        <f t="shared" si="1174"/>
        <v>44.595238095238095</v>
      </c>
    </row>
    <row r="1169" spans="1:24" x14ac:dyDescent="0.45">
      <c r="A1169">
        <v>2024</v>
      </c>
      <c r="B1169">
        <v>2</v>
      </c>
      <c r="C1169">
        <v>17</v>
      </c>
      <c r="D1169">
        <v>49</v>
      </c>
      <c r="E1169">
        <v>24</v>
      </c>
      <c r="F1169">
        <v>7.0000000000000007E-2</v>
      </c>
      <c r="G1169">
        <v>0</v>
      </c>
      <c r="H1169">
        <v>0</v>
      </c>
      <c r="S1169">
        <f t="shared" si="1159"/>
        <v>48</v>
      </c>
      <c r="T1169">
        <f t="shared" si="1152"/>
        <v>36.5</v>
      </c>
      <c r="U1169" s="31">
        <f t="shared" si="1159"/>
        <v>48</v>
      </c>
      <c r="V1169">
        <f t="shared" si="1165"/>
        <v>45.285714285714285</v>
      </c>
      <c r="W1169" s="31">
        <f t="shared" ref="W1169" si="1208">W1168+1</f>
        <v>48</v>
      </c>
      <c r="X1169">
        <f t="shared" si="1174"/>
        <v>44.023809523809526</v>
      </c>
    </row>
    <row r="1170" spans="1:24" x14ac:dyDescent="0.45">
      <c r="A1170">
        <v>2024</v>
      </c>
      <c r="B1170">
        <v>2</v>
      </c>
      <c r="C1170">
        <v>18</v>
      </c>
      <c r="D1170">
        <v>45</v>
      </c>
      <c r="E1170">
        <v>21</v>
      </c>
      <c r="F1170">
        <v>0</v>
      </c>
      <c r="G1170">
        <v>0</v>
      </c>
      <c r="H1170">
        <v>0</v>
      </c>
      <c r="S1170">
        <f t="shared" si="1159"/>
        <v>49</v>
      </c>
      <c r="T1170">
        <f t="shared" si="1152"/>
        <v>33</v>
      </c>
      <c r="U1170" s="31">
        <f t="shared" si="1159"/>
        <v>49</v>
      </c>
      <c r="V1170">
        <f t="shared" si="1165"/>
        <v>44.5</v>
      </c>
      <c r="W1170" s="31">
        <f t="shared" ref="W1170" si="1209">W1169+1</f>
        <v>49</v>
      </c>
      <c r="X1170">
        <f t="shared" si="1174"/>
        <v>43.333333333333336</v>
      </c>
    </row>
    <row r="1171" spans="1:24" x14ac:dyDescent="0.45">
      <c r="A1171">
        <v>2024</v>
      </c>
      <c r="B1171">
        <v>2</v>
      </c>
      <c r="C1171">
        <v>19</v>
      </c>
      <c r="D1171">
        <v>54</v>
      </c>
      <c r="E1171">
        <v>19</v>
      </c>
      <c r="F1171">
        <v>0</v>
      </c>
      <c r="G1171">
        <v>0</v>
      </c>
      <c r="H1171">
        <v>0</v>
      </c>
      <c r="S1171">
        <f t="shared" si="1159"/>
        <v>50</v>
      </c>
      <c r="T1171">
        <f t="shared" si="1152"/>
        <v>36.5</v>
      </c>
      <c r="U1171" s="31">
        <f t="shared" si="1159"/>
        <v>50</v>
      </c>
      <c r="V1171">
        <f t="shared" si="1165"/>
        <v>43.75</v>
      </c>
      <c r="W1171" s="31">
        <f t="shared" ref="W1171" si="1210">W1170+1</f>
        <v>50</v>
      </c>
      <c r="X1171">
        <f t="shared" si="1174"/>
        <v>43.285714285714285</v>
      </c>
    </row>
    <row r="1172" spans="1:24" x14ac:dyDescent="0.45">
      <c r="A1172">
        <v>2024</v>
      </c>
      <c r="B1172">
        <v>2</v>
      </c>
      <c r="C1172">
        <v>20</v>
      </c>
      <c r="D1172">
        <v>60</v>
      </c>
      <c r="E1172">
        <v>21</v>
      </c>
      <c r="F1172">
        <v>0</v>
      </c>
      <c r="G1172">
        <v>0</v>
      </c>
      <c r="H1172">
        <v>0</v>
      </c>
      <c r="S1172">
        <f t="shared" si="1159"/>
        <v>51</v>
      </c>
      <c r="T1172">
        <f t="shared" si="1152"/>
        <v>40.5</v>
      </c>
      <c r="U1172" s="31">
        <f t="shared" si="1159"/>
        <v>51</v>
      </c>
      <c r="V1172">
        <f t="shared" si="1165"/>
        <v>43.607142857142854</v>
      </c>
      <c r="W1172" s="31">
        <f t="shared" ref="W1172" si="1211">W1171+1</f>
        <v>51</v>
      </c>
      <c r="X1172">
        <f t="shared" si="1174"/>
        <v>43.452380952380949</v>
      </c>
    </row>
    <row r="1173" spans="1:24" x14ac:dyDescent="0.45">
      <c r="A1173">
        <v>2024</v>
      </c>
      <c r="B1173">
        <v>2</v>
      </c>
      <c r="C1173">
        <v>21</v>
      </c>
      <c r="D1173">
        <v>61</v>
      </c>
      <c r="E1173">
        <v>25</v>
      </c>
      <c r="F1173">
        <v>0</v>
      </c>
      <c r="G1173">
        <v>0</v>
      </c>
      <c r="H1173">
        <v>0</v>
      </c>
      <c r="S1173">
        <f t="shared" si="1159"/>
        <v>52</v>
      </c>
      <c r="T1173">
        <f t="shared" si="1152"/>
        <v>43</v>
      </c>
      <c r="U1173" s="31">
        <f t="shared" si="1159"/>
        <v>52</v>
      </c>
      <c r="V1173">
        <f t="shared" si="1165"/>
        <v>43.607142857142854</v>
      </c>
      <c r="W1173" s="31">
        <f t="shared" ref="W1173" si="1212">W1172+1</f>
        <v>52</v>
      </c>
      <c r="X1173">
        <f t="shared" si="1174"/>
        <v>43.523809523809526</v>
      </c>
    </row>
    <row r="1174" spans="1:24" x14ac:dyDescent="0.45">
      <c r="A1174">
        <v>2024</v>
      </c>
      <c r="B1174">
        <v>2</v>
      </c>
      <c r="C1174">
        <v>22</v>
      </c>
      <c r="D1174">
        <v>70</v>
      </c>
      <c r="E1174">
        <v>37</v>
      </c>
      <c r="F1174">
        <v>0.91</v>
      </c>
      <c r="G1174">
        <v>0</v>
      </c>
      <c r="H1174">
        <v>0</v>
      </c>
      <c r="S1174">
        <f t="shared" si="1159"/>
        <v>53</v>
      </c>
      <c r="T1174">
        <f t="shared" si="1152"/>
        <v>53.5</v>
      </c>
      <c r="U1174" s="31">
        <f t="shared" si="1159"/>
        <v>53</v>
      </c>
      <c r="V1174">
        <f t="shared" si="1165"/>
        <v>44.214285714285715</v>
      </c>
      <c r="W1174" s="31">
        <f t="shared" ref="W1174" si="1213">W1173+1</f>
        <v>53</v>
      </c>
      <c r="X1174">
        <f t="shared" si="1174"/>
        <v>44.19047619047619</v>
      </c>
    </row>
    <row r="1175" spans="1:24" x14ac:dyDescent="0.45">
      <c r="A1175">
        <v>2024</v>
      </c>
      <c r="B1175">
        <v>2</v>
      </c>
      <c r="C1175">
        <v>23</v>
      </c>
      <c r="D1175">
        <v>60</v>
      </c>
      <c r="E1175">
        <v>42</v>
      </c>
      <c r="F1175">
        <v>0.51</v>
      </c>
      <c r="G1175">
        <v>0</v>
      </c>
      <c r="H1175">
        <v>0</v>
      </c>
      <c r="S1175">
        <f t="shared" si="1159"/>
        <v>54</v>
      </c>
      <c r="T1175">
        <f t="shared" si="1152"/>
        <v>51</v>
      </c>
      <c r="U1175" s="31">
        <f t="shared" si="1159"/>
        <v>54</v>
      </c>
      <c r="V1175">
        <f t="shared" si="1165"/>
        <v>44.642857142857146</v>
      </c>
      <c r="W1175" s="31">
        <f t="shared" ref="W1175" si="1214">W1174+1</f>
        <v>54</v>
      </c>
      <c r="X1175">
        <f t="shared" si="1174"/>
        <v>44.523809523809526</v>
      </c>
    </row>
    <row r="1176" spans="1:24" x14ac:dyDescent="0.45">
      <c r="A1176">
        <v>2024</v>
      </c>
      <c r="B1176">
        <v>2</v>
      </c>
      <c r="C1176">
        <v>24</v>
      </c>
      <c r="D1176">
        <v>48</v>
      </c>
      <c r="E1176">
        <v>34</v>
      </c>
      <c r="F1176">
        <v>0.11</v>
      </c>
      <c r="G1176" t="s">
        <v>119</v>
      </c>
      <c r="H1176">
        <v>0</v>
      </c>
      <c r="S1176">
        <f t="shared" si="1159"/>
        <v>55</v>
      </c>
      <c r="T1176">
        <f t="shared" si="1152"/>
        <v>41</v>
      </c>
      <c r="U1176" s="31">
        <f t="shared" si="1159"/>
        <v>55</v>
      </c>
      <c r="V1176">
        <f t="shared" si="1165"/>
        <v>43.892857142857146</v>
      </c>
      <c r="W1176" s="31">
        <f t="shared" ref="W1176" si="1215">W1175+1</f>
        <v>55</v>
      </c>
      <c r="X1176">
        <f t="shared" si="1174"/>
        <v>44.404761904761905</v>
      </c>
    </row>
    <row r="1177" spans="1:24" x14ac:dyDescent="0.45">
      <c r="A1177">
        <v>2024</v>
      </c>
      <c r="B1177">
        <v>2</v>
      </c>
      <c r="C1177">
        <v>25</v>
      </c>
      <c r="D1177">
        <v>57</v>
      </c>
      <c r="E1177">
        <v>24</v>
      </c>
      <c r="F1177" t="s">
        <v>116</v>
      </c>
      <c r="G1177" t="s">
        <v>117</v>
      </c>
      <c r="H1177">
        <v>0</v>
      </c>
      <c r="S1177">
        <f t="shared" si="1159"/>
        <v>56</v>
      </c>
      <c r="T1177">
        <f t="shared" si="1152"/>
        <v>40.5</v>
      </c>
      <c r="U1177" s="31">
        <f t="shared" si="1159"/>
        <v>56</v>
      </c>
      <c r="V1177">
        <f t="shared" si="1165"/>
        <v>42.964285714285715</v>
      </c>
      <c r="W1177" s="31">
        <f t="shared" ref="W1177" si="1216">W1176+1</f>
        <v>56</v>
      </c>
      <c r="X1177">
        <f t="shared" si="1174"/>
        <v>44.238095238095241</v>
      </c>
    </row>
    <row r="1178" spans="1:24" x14ac:dyDescent="0.45">
      <c r="A1178">
        <v>2024</v>
      </c>
      <c r="B1178">
        <v>2</v>
      </c>
      <c r="C1178">
        <v>26</v>
      </c>
      <c r="D1178">
        <v>69</v>
      </c>
      <c r="E1178">
        <v>37</v>
      </c>
      <c r="F1178" t="s">
        <v>116</v>
      </c>
      <c r="G1178" t="s">
        <v>117</v>
      </c>
      <c r="H1178">
        <v>0</v>
      </c>
      <c r="S1178">
        <f t="shared" si="1159"/>
        <v>57</v>
      </c>
      <c r="T1178">
        <f t="shared" si="1152"/>
        <v>53</v>
      </c>
      <c r="U1178" s="31">
        <f t="shared" si="1159"/>
        <v>57</v>
      </c>
      <c r="V1178">
        <f t="shared" si="1165"/>
        <v>42.892857142857146</v>
      </c>
      <c r="W1178" s="31">
        <f t="shared" ref="W1178" si="1217">W1177+1</f>
        <v>57</v>
      </c>
      <c r="X1178">
        <f t="shared" si="1174"/>
        <v>44.523809523809526</v>
      </c>
    </row>
    <row r="1179" spans="1:24" x14ac:dyDescent="0.45">
      <c r="A1179">
        <v>2024</v>
      </c>
      <c r="B1179">
        <v>2</v>
      </c>
      <c r="C1179">
        <v>27</v>
      </c>
      <c r="D1179">
        <v>70</v>
      </c>
      <c r="E1179">
        <v>41</v>
      </c>
      <c r="F1179">
        <v>7.0000000000000007E-2</v>
      </c>
      <c r="G1179">
        <v>0</v>
      </c>
      <c r="H1179">
        <v>0</v>
      </c>
      <c r="S1179">
        <f t="shared" si="1159"/>
        <v>58</v>
      </c>
      <c r="T1179">
        <f t="shared" ref="T1179:T1242" si="1218">AVERAGE(D1179:E1179)</f>
        <v>55.5</v>
      </c>
      <c r="U1179" s="31">
        <f t="shared" si="1159"/>
        <v>58</v>
      </c>
      <c r="V1179">
        <f t="shared" si="1165"/>
        <v>43.892857142857146</v>
      </c>
      <c r="W1179" s="31">
        <f t="shared" ref="W1179" si="1219">W1178+1</f>
        <v>58</v>
      </c>
      <c r="X1179">
        <f t="shared" si="1174"/>
        <v>45.142857142857146</v>
      </c>
    </row>
    <row r="1180" spans="1:24" x14ac:dyDescent="0.45">
      <c r="A1180">
        <v>2024</v>
      </c>
      <c r="B1180">
        <v>2</v>
      </c>
      <c r="C1180">
        <v>28</v>
      </c>
      <c r="D1180">
        <v>69</v>
      </c>
      <c r="E1180">
        <v>34</v>
      </c>
      <c r="F1180">
        <v>0.39</v>
      </c>
      <c r="G1180">
        <v>0</v>
      </c>
      <c r="H1180">
        <v>0</v>
      </c>
      <c r="S1180">
        <f t="shared" si="1159"/>
        <v>59</v>
      </c>
      <c r="T1180">
        <f t="shared" si="1218"/>
        <v>51.5</v>
      </c>
      <c r="U1180" s="31">
        <f t="shared" si="1159"/>
        <v>59</v>
      </c>
      <c r="V1180">
        <f t="shared" si="1165"/>
        <v>44.607142857142854</v>
      </c>
      <c r="W1180" s="31">
        <f t="shared" ref="W1180" si="1220">W1179+1</f>
        <v>59</v>
      </c>
      <c r="X1180">
        <f t="shared" si="1174"/>
        <v>45.547619047619051</v>
      </c>
    </row>
    <row r="1181" spans="1:24" x14ac:dyDescent="0.45">
      <c r="A1181">
        <v>2024</v>
      </c>
      <c r="B1181">
        <v>2</v>
      </c>
      <c r="C1181">
        <v>29</v>
      </c>
      <c r="D1181">
        <v>46</v>
      </c>
      <c r="E1181">
        <v>24</v>
      </c>
      <c r="F1181">
        <v>0</v>
      </c>
      <c r="G1181">
        <v>0</v>
      </c>
      <c r="H1181">
        <v>0</v>
      </c>
      <c r="S1181">
        <f t="shared" si="1159"/>
        <v>60</v>
      </c>
      <c r="T1181">
        <f t="shared" si="1218"/>
        <v>35</v>
      </c>
      <c r="U1181" s="31">
        <f t="shared" si="1159"/>
        <v>60</v>
      </c>
      <c r="V1181">
        <f t="shared" si="1165"/>
        <v>43.821428571428569</v>
      </c>
      <c r="W1181" s="31">
        <f t="shared" ref="W1181" si="1221">W1180+1</f>
        <v>60</v>
      </c>
      <c r="X1181">
        <f t="shared" si="1174"/>
        <v>45.071428571428569</v>
      </c>
    </row>
    <row r="1182" spans="1:24" x14ac:dyDescent="0.45">
      <c r="A1182">
        <v>2024</v>
      </c>
      <c r="B1182">
        <v>3</v>
      </c>
      <c r="C1182">
        <v>1</v>
      </c>
      <c r="D1182">
        <v>52</v>
      </c>
      <c r="E1182">
        <v>29</v>
      </c>
      <c r="F1182">
        <v>0.28000000000000003</v>
      </c>
      <c r="G1182">
        <v>0</v>
      </c>
      <c r="H1182">
        <v>0</v>
      </c>
      <c r="S1182">
        <f t="shared" si="1159"/>
        <v>61</v>
      </c>
      <c r="T1182">
        <f t="shared" si="1218"/>
        <v>40.5</v>
      </c>
      <c r="U1182" s="31">
        <f t="shared" si="1159"/>
        <v>61</v>
      </c>
      <c r="V1182">
        <f t="shared" si="1165"/>
        <v>43.642857142857146</v>
      </c>
      <c r="W1182" s="31">
        <f t="shared" ref="W1182" si="1222">W1181+1</f>
        <v>61</v>
      </c>
      <c r="X1182">
        <f t="shared" si="1174"/>
        <v>44.857142857142854</v>
      </c>
    </row>
    <row r="1183" spans="1:24" x14ac:dyDescent="0.45">
      <c r="A1183">
        <v>2024</v>
      </c>
      <c r="B1183">
        <v>3</v>
      </c>
      <c r="C1183">
        <v>2</v>
      </c>
      <c r="D1183">
        <v>62</v>
      </c>
      <c r="E1183">
        <v>46</v>
      </c>
      <c r="F1183">
        <v>7.0000000000000007E-2</v>
      </c>
      <c r="G1183">
        <v>0</v>
      </c>
      <c r="H1183">
        <v>0</v>
      </c>
      <c r="S1183">
        <f t="shared" si="1159"/>
        <v>62</v>
      </c>
      <c r="T1183">
        <f t="shared" si="1218"/>
        <v>54</v>
      </c>
      <c r="U1183" s="31">
        <f t="shared" si="1159"/>
        <v>62</v>
      </c>
      <c r="V1183">
        <f t="shared" si="1165"/>
        <v>44.892857142857146</v>
      </c>
      <c r="W1183" s="31">
        <f t="shared" ref="W1183" si="1223">W1182+1</f>
        <v>62</v>
      </c>
      <c r="X1183">
        <f t="shared" si="1174"/>
        <v>44.976190476190474</v>
      </c>
    </row>
    <row r="1184" spans="1:24" x14ac:dyDescent="0.45">
      <c r="A1184">
        <v>2024</v>
      </c>
      <c r="B1184">
        <v>3</v>
      </c>
      <c r="C1184">
        <v>3</v>
      </c>
      <c r="D1184">
        <v>70</v>
      </c>
      <c r="E1184">
        <v>41</v>
      </c>
      <c r="F1184">
        <v>0</v>
      </c>
      <c r="G1184">
        <v>0</v>
      </c>
      <c r="H1184">
        <v>0</v>
      </c>
      <c r="S1184">
        <f t="shared" si="1159"/>
        <v>63</v>
      </c>
      <c r="T1184">
        <f t="shared" si="1218"/>
        <v>55.5</v>
      </c>
      <c r="U1184" s="31">
        <f t="shared" si="1159"/>
        <v>63</v>
      </c>
      <c r="V1184">
        <f t="shared" si="1165"/>
        <v>46.5</v>
      </c>
      <c r="W1184" s="31">
        <f t="shared" ref="W1184" si="1224">W1183+1</f>
        <v>63</v>
      </c>
      <c r="X1184">
        <f t="shared" si="1174"/>
        <v>45.071428571428569</v>
      </c>
    </row>
    <row r="1185" spans="1:24" x14ac:dyDescent="0.45">
      <c r="A1185">
        <v>2024</v>
      </c>
      <c r="B1185">
        <v>3</v>
      </c>
      <c r="C1185">
        <v>4</v>
      </c>
      <c r="D1185">
        <v>76</v>
      </c>
      <c r="E1185">
        <v>38</v>
      </c>
      <c r="F1185">
        <v>0</v>
      </c>
      <c r="G1185">
        <v>0</v>
      </c>
      <c r="H1185">
        <v>0</v>
      </c>
      <c r="S1185">
        <f t="shared" si="1159"/>
        <v>64</v>
      </c>
      <c r="T1185">
        <f t="shared" si="1218"/>
        <v>57</v>
      </c>
      <c r="U1185" s="31">
        <f t="shared" si="1159"/>
        <v>64</v>
      </c>
      <c r="V1185">
        <f t="shared" si="1165"/>
        <v>47.964285714285715</v>
      </c>
      <c r="W1185" s="31">
        <f t="shared" ref="W1185" si="1225">W1184+1</f>
        <v>64</v>
      </c>
      <c r="X1185">
        <f t="shared" si="1174"/>
        <v>45.214285714285715</v>
      </c>
    </row>
    <row r="1186" spans="1:24" x14ac:dyDescent="0.45">
      <c r="A1186">
        <v>2024</v>
      </c>
      <c r="B1186">
        <v>3</v>
      </c>
      <c r="C1186">
        <v>5</v>
      </c>
      <c r="D1186">
        <v>76</v>
      </c>
      <c r="E1186">
        <v>44</v>
      </c>
      <c r="F1186">
        <v>0</v>
      </c>
      <c r="G1186">
        <v>0</v>
      </c>
      <c r="H1186">
        <v>0</v>
      </c>
      <c r="S1186">
        <f t="shared" si="1159"/>
        <v>65</v>
      </c>
      <c r="T1186">
        <f t="shared" si="1218"/>
        <v>60</v>
      </c>
      <c r="U1186" s="31">
        <f t="shared" si="1159"/>
        <v>65</v>
      </c>
      <c r="V1186">
        <f t="shared" si="1165"/>
        <v>49.357142857142854</v>
      </c>
      <c r="W1186" s="31">
        <f t="shared" ref="W1186" si="1226">W1185+1</f>
        <v>65</v>
      </c>
      <c r="X1186">
        <f t="shared" si="1174"/>
        <v>46.095238095238095</v>
      </c>
    </row>
    <row r="1187" spans="1:24" x14ac:dyDescent="0.45">
      <c r="A1187">
        <v>2024</v>
      </c>
      <c r="B1187">
        <v>3</v>
      </c>
      <c r="C1187">
        <v>6</v>
      </c>
      <c r="D1187">
        <v>63</v>
      </c>
      <c r="E1187">
        <v>52</v>
      </c>
      <c r="F1187">
        <v>1.07</v>
      </c>
      <c r="G1187">
        <v>0</v>
      </c>
      <c r="H1187">
        <v>0</v>
      </c>
      <c r="S1187">
        <f t="shared" ref="S1187:U1250" si="1227">S1186+1</f>
        <v>66</v>
      </c>
      <c r="T1187">
        <f t="shared" si="1218"/>
        <v>57.5</v>
      </c>
      <c r="U1187" s="31">
        <f t="shared" si="1227"/>
        <v>66</v>
      </c>
      <c r="V1187">
        <f t="shared" si="1165"/>
        <v>50.392857142857146</v>
      </c>
      <c r="W1187" s="31">
        <f t="shared" ref="W1187" si="1228">W1186+1</f>
        <v>66</v>
      </c>
      <c r="X1187">
        <f t="shared" si="1174"/>
        <v>46.857142857142854</v>
      </c>
    </row>
    <row r="1188" spans="1:24" x14ac:dyDescent="0.45">
      <c r="A1188">
        <v>2024</v>
      </c>
      <c r="B1188">
        <v>3</v>
      </c>
      <c r="C1188">
        <v>7</v>
      </c>
      <c r="D1188">
        <v>66</v>
      </c>
      <c r="E1188">
        <v>49</v>
      </c>
      <c r="F1188">
        <v>0</v>
      </c>
      <c r="G1188">
        <v>0</v>
      </c>
      <c r="H1188">
        <v>0</v>
      </c>
      <c r="S1188">
        <f t="shared" si="1227"/>
        <v>67</v>
      </c>
      <c r="T1188">
        <f t="shared" si="1218"/>
        <v>57.5</v>
      </c>
      <c r="U1188" s="31">
        <f t="shared" si="1227"/>
        <v>67</v>
      </c>
      <c r="V1188">
        <f t="shared" si="1165"/>
        <v>50.678571428571431</v>
      </c>
      <c r="W1188" s="31">
        <f t="shared" ref="W1188" si="1229">W1187+1</f>
        <v>67</v>
      </c>
      <c r="X1188">
        <f t="shared" si="1174"/>
        <v>47.404761904761905</v>
      </c>
    </row>
    <row r="1189" spans="1:24" x14ac:dyDescent="0.45">
      <c r="A1189">
        <v>2024</v>
      </c>
      <c r="B1189">
        <v>3</v>
      </c>
      <c r="C1189">
        <v>8</v>
      </c>
      <c r="D1189">
        <v>65</v>
      </c>
      <c r="E1189">
        <v>46</v>
      </c>
      <c r="F1189">
        <v>0.08</v>
      </c>
      <c r="G1189">
        <v>0</v>
      </c>
      <c r="H1189">
        <v>0</v>
      </c>
      <c r="S1189">
        <f t="shared" si="1227"/>
        <v>68</v>
      </c>
      <c r="T1189">
        <f t="shared" si="1218"/>
        <v>55.5</v>
      </c>
      <c r="U1189" s="31">
        <f t="shared" si="1227"/>
        <v>68</v>
      </c>
      <c r="V1189">
        <f t="shared" si="1165"/>
        <v>51</v>
      </c>
      <c r="W1189" s="31">
        <f t="shared" ref="W1189" si="1230">W1188+1</f>
        <v>68</v>
      </c>
      <c r="X1189">
        <f t="shared" si="1174"/>
        <v>48</v>
      </c>
    </row>
    <row r="1190" spans="1:24" x14ac:dyDescent="0.45">
      <c r="A1190">
        <v>2024</v>
      </c>
      <c r="B1190">
        <v>3</v>
      </c>
      <c r="C1190">
        <v>9</v>
      </c>
      <c r="D1190">
        <v>60</v>
      </c>
      <c r="E1190">
        <v>46</v>
      </c>
      <c r="F1190">
        <v>0.61</v>
      </c>
      <c r="G1190">
        <v>0</v>
      </c>
      <c r="H1190">
        <v>0</v>
      </c>
      <c r="S1190">
        <f t="shared" si="1227"/>
        <v>69</v>
      </c>
      <c r="T1190">
        <f t="shared" si="1218"/>
        <v>53</v>
      </c>
      <c r="U1190" s="31">
        <f t="shared" si="1227"/>
        <v>69</v>
      </c>
      <c r="V1190">
        <f t="shared" si="1165"/>
        <v>51.857142857142854</v>
      </c>
      <c r="W1190" s="31">
        <f t="shared" ref="W1190" si="1231">W1189+1</f>
        <v>69</v>
      </c>
      <c r="X1190">
        <f t="shared" si="1174"/>
        <v>48.785714285714285</v>
      </c>
    </row>
    <row r="1191" spans="1:24" x14ac:dyDescent="0.45">
      <c r="A1191">
        <v>2024</v>
      </c>
      <c r="B1191">
        <v>3</v>
      </c>
      <c r="C1191">
        <v>10</v>
      </c>
      <c r="D1191">
        <v>50</v>
      </c>
      <c r="E1191">
        <v>38</v>
      </c>
      <c r="F1191" t="s">
        <v>116</v>
      </c>
      <c r="G1191" t="s">
        <v>117</v>
      </c>
      <c r="H1191">
        <v>0</v>
      </c>
      <c r="S1191">
        <f t="shared" si="1227"/>
        <v>70</v>
      </c>
      <c r="T1191">
        <f t="shared" si="1218"/>
        <v>44</v>
      </c>
      <c r="U1191" s="31">
        <f t="shared" si="1227"/>
        <v>70</v>
      </c>
      <c r="V1191">
        <f t="shared" si="1165"/>
        <v>52.107142857142854</v>
      </c>
      <c r="W1191" s="31">
        <f t="shared" ref="W1191" si="1232">W1190+1</f>
        <v>70</v>
      </c>
      <c r="X1191">
        <f t="shared" si="1174"/>
        <v>49.30952380952381</v>
      </c>
    </row>
    <row r="1192" spans="1:24" x14ac:dyDescent="0.45">
      <c r="A1192">
        <v>2024</v>
      </c>
      <c r="B1192">
        <v>3</v>
      </c>
      <c r="C1192">
        <v>11</v>
      </c>
      <c r="D1192">
        <v>56</v>
      </c>
      <c r="E1192">
        <v>27</v>
      </c>
      <c r="F1192">
        <v>0</v>
      </c>
      <c r="G1192">
        <v>0</v>
      </c>
      <c r="H1192">
        <v>0</v>
      </c>
      <c r="S1192">
        <f t="shared" si="1227"/>
        <v>71</v>
      </c>
      <c r="T1192">
        <f t="shared" si="1218"/>
        <v>41.5</v>
      </c>
      <c r="U1192" s="31">
        <f t="shared" si="1227"/>
        <v>71</v>
      </c>
      <c r="V1192">
        <f t="shared" ref="V1192:V1255" si="1233">AVERAGE(T1179:T1192)</f>
        <v>51.285714285714285</v>
      </c>
      <c r="W1192" s="31">
        <f t="shared" ref="W1192" si="1234">W1191+1</f>
        <v>71</v>
      </c>
      <c r="X1192">
        <f t="shared" si="1174"/>
        <v>49.547619047619051</v>
      </c>
    </row>
    <row r="1193" spans="1:24" x14ac:dyDescent="0.45">
      <c r="A1193">
        <v>2024</v>
      </c>
      <c r="B1193">
        <v>3</v>
      </c>
      <c r="C1193">
        <v>12</v>
      </c>
      <c r="D1193">
        <v>66</v>
      </c>
      <c r="E1193">
        <v>26</v>
      </c>
      <c r="F1193">
        <v>0</v>
      </c>
      <c r="G1193">
        <v>0</v>
      </c>
      <c r="H1193">
        <v>0</v>
      </c>
      <c r="S1193">
        <f t="shared" si="1227"/>
        <v>72</v>
      </c>
      <c r="T1193">
        <f t="shared" si="1218"/>
        <v>46</v>
      </c>
      <c r="U1193" s="31">
        <f t="shared" si="1227"/>
        <v>72</v>
      </c>
      <c r="V1193">
        <f t="shared" si="1233"/>
        <v>50.607142857142854</v>
      </c>
      <c r="W1193" s="31">
        <f t="shared" ref="W1193" si="1235">W1192+1</f>
        <v>72</v>
      </c>
      <c r="X1193">
        <f t="shared" si="1174"/>
        <v>49.80952380952381</v>
      </c>
    </row>
    <row r="1194" spans="1:24" x14ac:dyDescent="0.45">
      <c r="A1194">
        <v>2024</v>
      </c>
      <c r="B1194">
        <v>3</v>
      </c>
      <c r="C1194">
        <v>13</v>
      </c>
      <c r="D1194">
        <v>70</v>
      </c>
      <c r="E1194">
        <v>32</v>
      </c>
      <c r="F1194">
        <v>0</v>
      </c>
      <c r="G1194">
        <v>0</v>
      </c>
      <c r="H1194">
        <v>0</v>
      </c>
      <c r="S1194">
        <f t="shared" si="1227"/>
        <v>73</v>
      </c>
      <c r="T1194">
        <f t="shared" si="1218"/>
        <v>51</v>
      </c>
      <c r="U1194" s="31">
        <f t="shared" si="1227"/>
        <v>73</v>
      </c>
      <c r="V1194">
        <f t="shared" si="1233"/>
        <v>50.571428571428569</v>
      </c>
      <c r="W1194" s="31">
        <f t="shared" ref="W1194" si="1236">W1193+1</f>
        <v>73</v>
      </c>
      <c r="X1194">
        <f t="shared" si="1174"/>
        <v>50.19047619047619</v>
      </c>
    </row>
    <row r="1195" spans="1:24" x14ac:dyDescent="0.45">
      <c r="A1195">
        <v>2024</v>
      </c>
      <c r="B1195">
        <v>3</v>
      </c>
      <c r="C1195">
        <v>14</v>
      </c>
      <c r="D1195">
        <v>77</v>
      </c>
      <c r="E1195">
        <v>38</v>
      </c>
      <c r="F1195">
        <v>0</v>
      </c>
      <c r="G1195">
        <v>0</v>
      </c>
      <c r="H1195">
        <v>0</v>
      </c>
      <c r="S1195">
        <f t="shared" si="1227"/>
        <v>74</v>
      </c>
      <c r="T1195">
        <f t="shared" si="1218"/>
        <v>57.5</v>
      </c>
      <c r="U1195" s="31">
        <f t="shared" si="1227"/>
        <v>74</v>
      </c>
      <c r="V1195">
        <f t="shared" si="1233"/>
        <v>52.178571428571431</v>
      </c>
      <c r="W1195" s="31">
        <f t="shared" ref="W1195" si="1237">W1194+1</f>
        <v>74</v>
      </c>
      <c r="X1195">
        <f t="shared" si="1174"/>
        <v>50.38095238095238</v>
      </c>
    </row>
    <row r="1196" spans="1:24" x14ac:dyDescent="0.45">
      <c r="A1196">
        <v>2024</v>
      </c>
      <c r="B1196">
        <v>3</v>
      </c>
      <c r="C1196">
        <v>15</v>
      </c>
      <c r="D1196">
        <v>67</v>
      </c>
      <c r="E1196">
        <v>51</v>
      </c>
      <c r="F1196">
        <v>0.52</v>
      </c>
      <c r="G1196">
        <v>0</v>
      </c>
      <c r="H1196">
        <v>0</v>
      </c>
      <c r="S1196">
        <f t="shared" si="1227"/>
        <v>75</v>
      </c>
      <c r="T1196">
        <f t="shared" si="1218"/>
        <v>59</v>
      </c>
      <c r="U1196" s="31">
        <f t="shared" si="1227"/>
        <v>75</v>
      </c>
      <c r="V1196">
        <f t="shared" si="1233"/>
        <v>53.5</v>
      </c>
      <c r="W1196" s="31">
        <f t="shared" ref="W1196" si="1238">W1195+1</f>
        <v>75</v>
      </c>
      <c r="X1196">
        <f t="shared" si="1174"/>
        <v>50.761904761904759</v>
      </c>
    </row>
    <row r="1197" spans="1:24" x14ac:dyDescent="0.45">
      <c r="A1197">
        <v>2024</v>
      </c>
      <c r="B1197">
        <v>3</v>
      </c>
      <c r="C1197">
        <v>16</v>
      </c>
      <c r="D1197">
        <v>66</v>
      </c>
      <c r="E1197">
        <v>49</v>
      </c>
      <c r="F1197">
        <v>0</v>
      </c>
      <c r="G1197">
        <v>0</v>
      </c>
      <c r="H1197">
        <v>0</v>
      </c>
      <c r="S1197">
        <f t="shared" si="1227"/>
        <v>76</v>
      </c>
      <c r="T1197">
        <f t="shared" si="1218"/>
        <v>57.5</v>
      </c>
      <c r="U1197" s="31">
        <f t="shared" si="1227"/>
        <v>76</v>
      </c>
      <c r="V1197">
        <f t="shared" si="1233"/>
        <v>53.75</v>
      </c>
      <c r="W1197" s="31">
        <f t="shared" ref="W1197" si="1239">W1196+1</f>
        <v>76</v>
      </c>
      <c r="X1197">
        <f t="shared" si="1174"/>
        <v>51.547619047619051</v>
      </c>
    </row>
    <row r="1198" spans="1:24" x14ac:dyDescent="0.45">
      <c r="A1198">
        <v>2024</v>
      </c>
      <c r="B1198">
        <v>3</v>
      </c>
      <c r="C1198">
        <v>17</v>
      </c>
      <c r="D1198">
        <v>64</v>
      </c>
      <c r="E1198">
        <v>42</v>
      </c>
      <c r="F1198">
        <v>0</v>
      </c>
      <c r="G1198">
        <v>0</v>
      </c>
      <c r="H1198">
        <v>0</v>
      </c>
      <c r="S1198">
        <f t="shared" si="1227"/>
        <v>77</v>
      </c>
      <c r="T1198">
        <f t="shared" si="1218"/>
        <v>53</v>
      </c>
      <c r="U1198" s="31">
        <f t="shared" si="1227"/>
        <v>77</v>
      </c>
      <c r="V1198">
        <f t="shared" si="1233"/>
        <v>53.571428571428569</v>
      </c>
      <c r="W1198" s="31">
        <f t="shared" ref="W1198" si="1240">W1197+1</f>
        <v>77</v>
      </c>
      <c r="X1198">
        <f t="shared" si="1174"/>
        <v>52.142857142857146</v>
      </c>
    </row>
    <row r="1199" spans="1:24" x14ac:dyDescent="0.45">
      <c r="A1199">
        <v>2024</v>
      </c>
      <c r="B1199">
        <v>3</v>
      </c>
      <c r="C1199">
        <v>18</v>
      </c>
      <c r="D1199">
        <v>50</v>
      </c>
      <c r="E1199">
        <v>32</v>
      </c>
      <c r="F1199">
        <v>0</v>
      </c>
      <c r="G1199">
        <v>0</v>
      </c>
      <c r="H1199">
        <v>0</v>
      </c>
      <c r="S1199">
        <f t="shared" si="1227"/>
        <v>78</v>
      </c>
      <c r="T1199">
        <f t="shared" si="1218"/>
        <v>41</v>
      </c>
      <c r="U1199" s="31">
        <f t="shared" si="1227"/>
        <v>78</v>
      </c>
      <c r="V1199">
        <f t="shared" si="1233"/>
        <v>52.428571428571431</v>
      </c>
      <c r="W1199" s="31">
        <f t="shared" ref="W1199" si="1241">W1198+1</f>
        <v>78</v>
      </c>
      <c r="X1199">
        <f t="shared" ref="X1199:X1262" si="1242">AVERAGE(T1179:T1199)</f>
        <v>51.571428571428569</v>
      </c>
    </row>
    <row r="1200" spans="1:24" x14ac:dyDescent="0.45">
      <c r="A1200">
        <v>2024</v>
      </c>
      <c r="B1200">
        <v>3</v>
      </c>
      <c r="C1200">
        <v>19</v>
      </c>
      <c r="D1200">
        <v>51</v>
      </c>
      <c r="E1200">
        <v>30</v>
      </c>
      <c r="F1200">
        <v>0</v>
      </c>
      <c r="G1200">
        <v>0</v>
      </c>
      <c r="H1200">
        <v>0</v>
      </c>
      <c r="S1200">
        <f t="shared" si="1227"/>
        <v>79</v>
      </c>
      <c r="T1200">
        <f t="shared" si="1218"/>
        <v>40.5</v>
      </c>
      <c r="U1200" s="31">
        <f t="shared" si="1227"/>
        <v>79</v>
      </c>
      <c r="V1200">
        <f t="shared" si="1233"/>
        <v>51.035714285714285</v>
      </c>
      <c r="W1200" s="31">
        <f t="shared" ref="W1200" si="1243">W1199+1</f>
        <v>79</v>
      </c>
      <c r="X1200">
        <f t="shared" si="1242"/>
        <v>50.857142857142854</v>
      </c>
    </row>
    <row r="1201" spans="1:24" x14ac:dyDescent="0.45">
      <c r="A1201">
        <v>2024</v>
      </c>
      <c r="B1201">
        <v>3</v>
      </c>
      <c r="C1201">
        <v>20</v>
      </c>
      <c r="D1201">
        <v>67</v>
      </c>
      <c r="E1201">
        <v>31</v>
      </c>
      <c r="F1201">
        <v>0</v>
      </c>
      <c r="G1201">
        <v>0</v>
      </c>
      <c r="H1201">
        <v>0</v>
      </c>
      <c r="S1201">
        <f t="shared" si="1227"/>
        <v>80</v>
      </c>
      <c r="T1201">
        <f t="shared" si="1218"/>
        <v>49</v>
      </c>
      <c r="U1201" s="31">
        <f t="shared" si="1227"/>
        <v>80</v>
      </c>
      <c r="V1201">
        <f t="shared" si="1233"/>
        <v>50.428571428571431</v>
      </c>
      <c r="W1201" s="31">
        <f t="shared" ref="W1201" si="1244">W1200+1</f>
        <v>80</v>
      </c>
      <c r="X1201">
        <f t="shared" si="1242"/>
        <v>50.738095238095241</v>
      </c>
    </row>
    <row r="1202" spans="1:24" x14ac:dyDescent="0.45">
      <c r="A1202">
        <v>2024</v>
      </c>
      <c r="B1202">
        <v>3</v>
      </c>
      <c r="C1202">
        <v>21</v>
      </c>
      <c r="D1202">
        <v>65</v>
      </c>
      <c r="E1202">
        <v>34</v>
      </c>
      <c r="F1202">
        <v>0</v>
      </c>
      <c r="G1202">
        <v>0</v>
      </c>
      <c r="H1202">
        <v>0</v>
      </c>
      <c r="S1202">
        <f t="shared" si="1227"/>
        <v>81</v>
      </c>
      <c r="T1202">
        <f t="shared" si="1218"/>
        <v>49.5</v>
      </c>
      <c r="U1202" s="31">
        <f t="shared" si="1227"/>
        <v>81</v>
      </c>
      <c r="V1202">
        <f t="shared" si="1233"/>
        <v>49.857142857142854</v>
      </c>
      <c r="W1202" s="31">
        <f t="shared" ref="W1202" si="1245">W1201+1</f>
        <v>81</v>
      </c>
      <c r="X1202">
        <f t="shared" si="1242"/>
        <v>51.428571428571431</v>
      </c>
    </row>
    <row r="1203" spans="1:24" x14ac:dyDescent="0.45">
      <c r="A1203">
        <v>2024</v>
      </c>
      <c r="B1203">
        <v>3</v>
      </c>
      <c r="C1203">
        <v>22</v>
      </c>
      <c r="D1203">
        <v>69</v>
      </c>
      <c r="E1203">
        <v>37</v>
      </c>
      <c r="F1203">
        <v>0.47</v>
      </c>
      <c r="G1203">
        <v>0</v>
      </c>
      <c r="H1203">
        <v>0</v>
      </c>
      <c r="S1203">
        <f t="shared" si="1227"/>
        <v>82</v>
      </c>
      <c r="T1203">
        <f t="shared" si="1218"/>
        <v>53</v>
      </c>
      <c r="U1203" s="31">
        <f t="shared" si="1227"/>
        <v>82</v>
      </c>
      <c r="V1203">
        <f t="shared" si="1233"/>
        <v>49.678571428571431</v>
      </c>
      <c r="W1203" s="31">
        <f t="shared" ref="W1203" si="1246">W1202+1</f>
        <v>82</v>
      </c>
      <c r="X1203">
        <f t="shared" si="1242"/>
        <v>52.023809523809526</v>
      </c>
    </row>
    <row r="1204" spans="1:24" x14ac:dyDescent="0.45">
      <c r="A1204">
        <v>2024</v>
      </c>
      <c r="B1204">
        <v>3</v>
      </c>
      <c r="C1204">
        <v>23</v>
      </c>
      <c r="D1204">
        <v>56</v>
      </c>
      <c r="E1204">
        <v>30</v>
      </c>
      <c r="F1204">
        <v>0.17</v>
      </c>
      <c r="G1204">
        <v>0</v>
      </c>
      <c r="H1204">
        <v>0</v>
      </c>
      <c r="S1204">
        <f t="shared" si="1227"/>
        <v>83</v>
      </c>
      <c r="T1204">
        <f t="shared" si="1218"/>
        <v>43</v>
      </c>
      <c r="U1204" s="31">
        <f t="shared" si="1227"/>
        <v>83</v>
      </c>
      <c r="V1204">
        <f t="shared" si="1233"/>
        <v>48.964285714285715</v>
      </c>
      <c r="W1204" s="31">
        <f t="shared" ref="W1204" si="1247">W1203+1</f>
        <v>83</v>
      </c>
      <c r="X1204">
        <f t="shared" si="1242"/>
        <v>51.5</v>
      </c>
    </row>
    <row r="1205" spans="1:24" x14ac:dyDescent="0.45">
      <c r="A1205">
        <v>2024</v>
      </c>
      <c r="B1205">
        <v>3</v>
      </c>
      <c r="C1205">
        <v>24</v>
      </c>
      <c r="D1205">
        <v>68</v>
      </c>
      <c r="E1205">
        <v>27</v>
      </c>
      <c r="F1205">
        <v>0</v>
      </c>
      <c r="G1205">
        <v>0</v>
      </c>
      <c r="H1205">
        <v>0</v>
      </c>
      <c r="S1205">
        <f t="shared" si="1227"/>
        <v>84</v>
      </c>
      <c r="T1205">
        <f t="shared" si="1218"/>
        <v>47.5</v>
      </c>
      <c r="U1205" s="31">
        <f t="shared" si="1227"/>
        <v>84</v>
      </c>
      <c r="V1205">
        <f t="shared" si="1233"/>
        <v>49.214285714285715</v>
      </c>
      <c r="W1205" s="31">
        <f t="shared" ref="W1205" si="1248">W1204+1</f>
        <v>84</v>
      </c>
      <c r="X1205">
        <f t="shared" si="1242"/>
        <v>51.11904761904762</v>
      </c>
    </row>
    <row r="1206" spans="1:24" x14ac:dyDescent="0.45">
      <c r="A1206">
        <v>2024</v>
      </c>
      <c r="B1206">
        <v>3</v>
      </c>
      <c r="C1206">
        <v>25</v>
      </c>
      <c r="D1206">
        <v>68</v>
      </c>
      <c r="E1206">
        <v>33</v>
      </c>
      <c r="F1206">
        <v>0</v>
      </c>
      <c r="G1206">
        <v>0</v>
      </c>
      <c r="H1206">
        <v>0</v>
      </c>
      <c r="S1206">
        <f t="shared" si="1227"/>
        <v>85</v>
      </c>
      <c r="T1206">
        <f t="shared" si="1218"/>
        <v>50.5</v>
      </c>
      <c r="U1206" s="31">
        <f t="shared" si="1227"/>
        <v>85</v>
      </c>
      <c r="V1206">
        <f t="shared" si="1233"/>
        <v>49.857142857142854</v>
      </c>
      <c r="W1206" s="31">
        <f t="shared" ref="W1206" si="1249">W1205+1</f>
        <v>85</v>
      </c>
      <c r="X1206">
        <f t="shared" si="1242"/>
        <v>50.80952380952381</v>
      </c>
    </row>
    <row r="1207" spans="1:24" x14ac:dyDescent="0.45">
      <c r="A1207">
        <v>2024</v>
      </c>
      <c r="B1207">
        <v>3</v>
      </c>
      <c r="C1207">
        <v>26</v>
      </c>
      <c r="D1207">
        <v>56</v>
      </c>
      <c r="E1207">
        <v>47</v>
      </c>
      <c r="F1207">
        <v>0.28000000000000003</v>
      </c>
      <c r="G1207">
        <v>0</v>
      </c>
      <c r="H1207">
        <v>0</v>
      </c>
      <c r="S1207">
        <f t="shared" si="1227"/>
        <v>86</v>
      </c>
      <c r="T1207">
        <f t="shared" si="1218"/>
        <v>51.5</v>
      </c>
      <c r="U1207" s="31">
        <f t="shared" si="1227"/>
        <v>86</v>
      </c>
      <c r="V1207">
        <f t="shared" si="1233"/>
        <v>50.25</v>
      </c>
      <c r="W1207" s="31">
        <f t="shared" ref="W1207" si="1250">W1206+1</f>
        <v>86</v>
      </c>
      <c r="X1207">
        <f t="shared" si="1242"/>
        <v>50.404761904761905</v>
      </c>
    </row>
    <row r="1208" spans="1:24" x14ac:dyDescent="0.45">
      <c r="A1208">
        <v>2024</v>
      </c>
      <c r="B1208">
        <v>3</v>
      </c>
      <c r="C1208">
        <v>27</v>
      </c>
      <c r="D1208">
        <v>67</v>
      </c>
      <c r="E1208">
        <v>42</v>
      </c>
      <c r="F1208">
        <v>0</v>
      </c>
      <c r="G1208">
        <v>0</v>
      </c>
      <c r="H1208">
        <v>0</v>
      </c>
      <c r="S1208">
        <f t="shared" si="1227"/>
        <v>87</v>
      </c>
      <c r="T1208">
        <f t="shared" si="1218"/>
        <v>54.5</v>
      </c>
      <c r="U1208" s="31">
        <f t="shared" si="1227"/>
        <v>87</v>
      </c>
      <c r="V1208">
        <f t="shared" si="1233"/>
        <v>50.5</v>
      </c>
      <c r="W1208" s="31">
        <f t="shared" ref="W1208" si="1251">W1207+1</f>
        <v>87</v>
      </c>
      <c r="X1208">
        <f t="shared" si="1242"/>
        <v>50.261904761904759</v>
      </c>
    </row>
    <row r="1209" spans="1:24" x14ac:dyDescent="0.45">
      <c r="A1209">
        <v>2024</v>
      </c>
      <c r="B1209">
        <v>3</v>
      </c>
      <c r="C1209">
        <v>28</v>
      </c>
      <c r="D1209">
        <v>59</v>
      </c>
      <c r="E1209">
        <v>37</v>
      </c>
      <c r="F1209">
        <v>0</v>
      </c>
      <c r="G1209">
        <v>0</v>
      </c>
      <c r="H1209">
        <v>0</v>
      </c>
      <c r="S1209">
        <f t="shared" si="1227"/>
        <v>88</v>
      </c>
      <c r="T1209">
        <f t="shared" si="1218"/>
        <v>48</v>
      </c>
      <c r="U1209" s="31">
        <f t="shared" si="1227"/>
        <v>88</v>
      </c>
      <c r="V1209">
        <f t="shared" si="1233"/>
        <v>49.821428571428569</v>
      </c>
      <c r="W1209" s="31">
        <f t="shared" ref="W1209" si="1252">W1208+1</f>
        <v>88</v>
      </c>
      <c r="X1209">
        <f t="shared" si="1242"/>
        <v>49.80952380952381</v>
      </c>
    </row>
    <row r="1210" spans="1:24" x14ac:dyDescent="0.45">
      <c r="A1210">
        <v>2024</v>
      </c>
      <c r="B1210">
        <v>3</v>
      </c>
      <c r="C1210">
        <v>29</v>
      </c>
      <c r="D1210">
        <v>68</v>
      </c>
      <c r="E1210">
        <v>29</v>
      </c>
      <c r="F1210">
        <v>0</v>
      </c>
      <c r="G1210">
        <v>0</v>
      </c>
      <c r="H1210">
        <v>0</v>
      </c>
      <c r="S1210">
        <f t="shared" si="1227"/>
        <v>89</v>
      </c>
      <c r="T1210">
        <f t="shared" si="1218"/>
        <v>48.5</v>
      </c>
      <c r="U1210" s="31">
        <f t="shared" si="1227"/>
        <v>89</v>
      </c>
      <c r="V1210">
        <f t="shared" si="1233"/>
        <v>49.071428571428569</v>
      </c>
      <c r="W1210" s="31">
        <f t="shared" ref="W1210" si="1253">W1209+1</f>
        <v>89</v>
      </c>
      <c r="X1210">
        <f t="shared" si="1242"/>
        <v>49.476190476190474</v>
      </c>
    </row>
    <row r="1211" spans="1:24" x14ac:dyDescent="0.45">
      <c r="A1211">
        <v>2024</v>
      </c>
      <c r="B1211">
        <v>3</v>
      </c>
      <c r="C1211">
        <v>30</v>
      </c>
      <c r="D1211">
        <v>73</v>
      </c>
      <c r="E1211">
        <v>36</v>
      </c>
      <c r="F1211">
        <v>0</v>
      </c>
      <c r="G1211">
        <v>0</v>
      </c>
      <c r="H1211">
        <v>0</v>
      </c>
      <c r="S1211">
        <f t="shared" si="1227"/>
        <v>90</v>
      </c>
      <c r="T1211">
        <f t="shared" si="1218"/>
        <v>54.5</v>
      </c>
      <c r="U1211" s="31">
        <f t="shared" si="1227"/>
        <v>90</v>
      </c>
      <c r="V1211">
        <f t="shared" si="1233"/>
        <v>48.857142857142854</v>
      </c>
      <c r="W1211" s="31">
        <f t="shared" ref="W1211" si="1254">W1210+1</f>
        <v>90</v>
      </c>
      <c r="X1211">
        <f t="shared" si="1242"/>
        <v>49.547619047619051</v>
      </c>
    </row>
    <row r="1212" spans="1:24" x14ac:dyDescent="0.45">
      <c r="A1212">
        <v>2024</v>
      </c>
      <c r="B1212">
        <v>3</v>
      </c>
      <c r="C1212">
        <v>31</v>
      </c>
      <c r="D1212">
        <v>77</v>
      </c>
      <c r="E1212">
        <v>51</v>
      </c>
      <c r="F1212">
        <v>0</v>
      </c>
      <c r="G1212">
        <v>0</v>
      </c>
      <c r="H1212">
        <v>0</v>
      </c>
      <c r="S1212">
        <f t="shared" si="1227"/>
        <v>91</v>
      </c>
      <c r="T1212">
        <f t="shared" si="1218"/>
        <v>64</v>
      </c>
      <c r="U1212" s="31">
        <f t="shared" si="1227"/>
        <v>91</v>
      </c>
      <c r="V1212">
        <f t="shared" si="1233"/>
        <v>49.642857142857146</v>
      </c>
      <c r="W1212" s="31">
        <f t="shared" ref="W1212" si="1255">W1211+1</f>
        <v>91</v>
      </c>
      <c r="X1212">
        <f t="shared" si="1242"/>
        <v>50.5</v>
      </c>
    </row>
    <row r="1213" spans="1:24" x14ac:dyDescent="0.45">
      <c r="A1213">
        <v>2024</v>
      </c>
      <c r="B1213">
        <v>4</v>
      </c>
      <c r="C1213">
        <v>1</v>
      </c>
      <c r="D1213">
        <v>79</v>
      </c>
      <c r="E1213">
        <v>56</v>
      </c>
      <c r="F1213" t="s">
        <v>116</v>
      </c>
      <c r="G1213" t="s">
        <v>117</v>
      </c>
      <c r="H1213">
        <v>0</v>
      </c>
      <c r="S1213">
        <f t="shared" si="1227"/>
        <v>92</v>
      </c>
      <c r="T1213">
        <f t="shared" si="1218"/>
        <v>67.5</v>
      </c>
      <c r="U1213" s="31">
        <f t="shared" si="1227"/>
        <v>92</v>
      </c>
      <c r="V1213">
        <f t="shared" si="1233"/>
        <v>51.535714285714285</v>
      </c>
      <c r="W1213" s="31">
        <f t="shared" ref="W1213" si="1256">W1212+1</f>
        <v>92</v>
      </c>
      <c r="X1213">
        <f t="shared" si="1242"/>
        <v>51.738095238095241</v>
      </c>
    </row>
    <row r="1214" spans="1:24" x14ac:dyDescent="0.45">
      <c r="A1214">
        <v>2024</v>
      </c>
      <c r="B1214">
        <v>4</v>
      </c>
      <c r="C1214">
        <v>2</v>
      </c>
      <c r="D1214">
        <v>79</v>
      </c>
      <c r="E1214">
        <v>58</v>
      </c>
      <c r="F1214" t="s">
        <v>116</v>
      </c>
      <c r="G1214" t="s">
        <v>117</v>
      </c>
      <c r="H1214">
        <v>0</v>
      </c>
      <c r="S1214">
        <f t="shared" si="1227"/>
        <v>93</v>
      </c>
      <c r="T1214">
        <f t="shared" si="1218"/>
        <v>68.5</v>
      </c>
      <c r="U1214" s="31">
        <f t="shared" si="1227"/>
        <v>93</v>
      </c>
      <c r="V1214">
        <f t="shared" si="1233"/>
        <v>53.535714285714285</v>
      </c>
      <c r="W1214" s="31">
        <f t="shared" ref="W1214" si="1257">W1213+1</f>
        <v>93</v>
      </c>
      <c r="X1214">
        <f t="shared" si="1242"/>
        <v>52.80952380952381</v>
      </c>
    </row>
    <row r="1215" spans="1:24" x14ac:dyDescent="0.45">
      <c r="A1215">
        <v>2024</v>
      </c>
      <c r="B1215">
        <v>4</v>
      </c>
      <c r="C1215">
        <v>3</v>
      </c>
      <c r="D1215">
        <v>72</v>
      </c>
      <c r="E1215">
        <v>44</v>
      </c>
      <c r="F1215">
        <v>0.64</v>
      </c>
      <c r="G1215">
        <v>0</v>
      </c>
      <c r="H1215">
        <v>0</v>
      </c>
      <c r="S1215">
        <f t="shared" si="1227"/>
        <v>94</v>
      </c>
      <c r="T1215">
        <f t="shared" si="1218"/>
        <v>58</v>
      </c>
      <c r="U1215" s="31">
        <f t="shared" si="1227"/>
        <v>94</v>
      </c>
      <c r="V1215">
        <f t="shared" si="1233"/>
        <v>54.178571428571431</v>
      </c>
      <c r="W1215" s="31">
        <f t="shared" ref="W1215" si="1258">W1214+1</f>
        <v>94</v>
      </c>
      <c r="X1215">
        <f t="shared" si="1242"/>
        <v>53.142857142857146</v>
      </c>
    </row>
    <row r="1216" spans="1:24" x14ac:dyDescent="0.45">
      <c r="A1216">
        <v>2024</v>
      </c>
      <c r="B1216">
        <v>4</v>
      </c>
      <c r="C1216">
        <v>4</v>
      </c>
      <c r="D1216">
        <v>51</v>
      </c>
      <c r="E1216">
        <v>39</v>
      </c>
      <c r="F1216">
        <v>0.01</v>
      </c>
      <c r="G1216">
        <v>0</v>
      </c>
      <c r="H1216">
        <v>0</v>
      </c>
      <c r="S1216">
        <f t="shared" si="1227"/>
        <v>95</v>
      </c>
      <c r="T1216">
        <f t="shared" si="1218"/>
        <v>45</v>
      </c>
      <c r="U1216" s="31">
        <f t="shared" si="1227"/>
        <v>95</v>
      </c>
      <c r="V1216">
        <f t="shared" si="1233"/>
        <v>53.857142857142854</v>
      </c>
      <c r="W1216" s="31">
        <f t="shared" ref="W1216" si="1259">W1215+1</f>
        <v>95</v>
      </c>
      <c r="X1216">
        <f t="shared" si="1242"/>
        <v>52.547619047619051</v>
      </c>
    </row>
    <row r="1217" spans="1:24" x14ac:dyDescent="0.45">
      <c r="A1217">
        <v>2024</v>
      </c>
      <c r="B1217">
        <v>4</v>
      </c>
      <c r="C1217">
        <v>5</v>
      </c>
      <c r="D1217">
        <v>48</v>
      </c>
      <c r="E1217">
        <v>36</v>
      </c>
      <c r="F1217" t="s">
        <v>116</v>
      </c>
      <c r="G1217" t="s">
        <v>117</v>
      </c>
      <c r="H1217">
        <v>0</v>
      </c>
      <c r="S1217">
        <f t="shared" si="1227"/>
        <v>96</v>
      </c>
      <c r="T1217">
        <f t="shared" si="1218"/>
        <v>42</v>
      </c>
      <c r="U1217" s="31">
        <f t="shared" si="1227"/>
        <v>96</v>
      </c>
      <c r="V1217">
        <f t="shared" si="1233"/>
        <v>53.071428571428569</v>
      </c>
      <c r="W1217" s="31">
        <f t="shared" ref="W1217" si="1260">W1216+1</f>
        <v>96</v>
      </c>
      <c r="X1217">
        <f t="shared" si="1242"/>
        <v>51.738095238095241</v>
      </c>
    </row>
    <row r="1218" spans="1:24" x14ac:dyDescent="0.45">
      <c r="A1218">
        <v>2024</v>
      </c>
      <c r="B1218">
        <v>4</v>
      </c>
      <c r="C1218">
        <v>6</v>
      </c>
      <c r="D1218">
        <v>59</v>
      </c>
      <c r="E1218">
        <v>28</v>
      </c>
      <c r="F1218">
        <v>0</v>
      </c>
      <c r="G1218">
        <v>0</v>
      </c>
      <c r="H1218">
        <v>0</v>
      </c>
      <c r="S1218">
        <f t="shared" si="1227"/>
        <v>97</v>
      </c>
      <c r="T1218">
        <f t="shared" si="1218"/>
        <v>43.5</v>
      </c>
      <c r="U1218" s="31">
        <f t="shared" si="1227"/>
        <v>97</v>
      </c>
      <c r="V1218">
        <f t="shared" si="1233"/>
        <v>53.107142857142854</v>
      </c>
      <c r="W1218" s="31">
        <f t="shared" ref="W1218" si="1261">W1217+1</f>
        <v>97</v>
      </c>
      <c r="X1218">
        <f t="shared" si="1242"/>
        <v>51.071428571428569</v>
      </c>
    </row>
    <row r="1219" spans="1:24" x14ac:dyDescent="0.45">
      <c r="A1219">
        <v>2024</v>
      </c>
      <c r="B1219">
        <v>4</v>
      </c>
      <c r="C1219">
        <v>7</v>
      </c>
      <c r="D1219">
        <v>69</v>
      </c>
      <c r="E1219">
        <v>28</v>
      </c>
      <c r="F1219">
        <v>0</v>
      </c>
      <c r="G1219">
        <v>0</v>
      </c>
      <c r="H1219">
        <v>0</v>
      </c>
      <c r="S1219">
        <f t="shared" si="1227"/>
        <v>98</v>
      </c>
      <c r="T1219">
        <f t="shared" si="1218"/>
        <v>48.5</v>
      </c>
      <c r="U1219" s="31">
        <f t="shared" si="1227"/>
        <v>98</v>
      </c>
      <c r="V1219">
        <f t="shared" si="1233"/>
        <v>53.178571428571431</v>
      </c>
      <c r="W1219" s="31">
        <f t="shared" ref="W1219" si="1262">W1218+1</f>
        <v>98</v>
      </c>
      <c r="X1219">
        <f t="shared" si="1242"/>
        <v>50.857142857142854</v>
      </c>
    </row>
    <row r="1220" spans="1:24" x14ac:dyDescent="0.45">
      <c r="A1220">
        <v>2024</v>
      </c>
      <c r="B1220">
        <v>4</v>
      </c>
      <c r="C1220">
        <v>8</v>
      </c>
      <c r="D1220">
        <v>66</v>
      </c>
      <c r="E1220">
        <v>45</v>
      </c>
      <c r="F1220">
        <v>0.05</v>
      </c>
      <c r="G1220">
        <v>0</v>
      </c>
      <c r="H1220">
        <v>0</v>
      </c>
      <c r="S1220">
        <f t="shared" si="1227"/>
        <v>99</v>
      </c>
      <c r="T1220">
        <f t="shared" si="1218"/>
        <v>55.5</v>
      </c>
      <c r="U1220" s="31">
        <f t="shared" si="1227"/>
        <v>99</v>
      </c>
      <c r="V1220">
        <f t="shared" si="1233"/>
        <v>53.535714285714285</v>
      </c>
      <c r="W1220" s="31">
        <f t="shared" ref="W1220" si="1263">W1219+1</f>
        <v>99</v>
      </c>
      <c r="X1220">
        <f t="shared" si="1242"/>
        <v>51.547619047619051</v>
      </c>
    </row>
    <row r="1221" spans="1:24" x14ac:dyDescent="0.45">
      <c r="A1221">
        <v>2024</v>
      </c>
      <c r="B1221">
        <v>4</v>
      </c>
      <c r="C1221">
        <v>9</v>
      </c>
      <c r="D1221">
        <v>59</v>
      </c>
      <c r="E1221">
        <v>50</v>
      </c>
      <c r="F1221">
        <v>0.37</v>
      </c>
      <c r="G1221">
        <v>0</v>
      </c>
      <c r="H1221">
        <v>0</v>
      </c>
      <c r="S1221">
        <f t="shared" si="1227"/>
        <v>100</v>
      </c>
      <c r="T1221">
        <f t="shared" si="1218"/>
        <v>54.5</v>
      </c>
      <c r="U1221" s="31">
        <f t="shared" si="1227"/>
        <v>100</v>
      </c>
      <c r="V1221">
        <f t="shared" si="1233"/>
        <v>53.75</v>
      </c>
      <c r="W1221" s="31">
        <f t="shared" ref="W1221" si="1264">W1220+1</f>
        <v>100</v>
      </c>
      <c r="X1221">
        <f t="shared" si="1242"/>
        <v>52.214285714285715</v>
      </c>
    </row>
    <row r="1222" spans="1:24" x14ac:dyDescent="0.45">
      <c r="A1222">
        <v>2024</v>
      </c>
      <c r="B1222">
        <v>4</v>
      </c>
      <c r="C1222">
        <v>10</v>
      </c>
      <c r="D1222">
        <v>73</v>
      </c>
      <c r="E1222">
        <v>52</v>
      </c>
      <c r="F1222">
        <v>7.0000000000000007E-2</v>
      </c>
      <c r="G1222">
        <v>0</v>
      </c>
      <c r="H1222">
        <v>0</v>
      </c>
      <c r="S1222">
        <f t="shared" si="1227"/>
        <v>101</v>
      </c>
      <c r="T1222">
        <f t="shared" si="1218"/>
        <v>62.5</v>
      </c>
      <c r="U1222" s="31">
        <f t="shared" si="1227"/>
        <v>101</v>
      </c>
      <c r="V1222">
        <f t="shared" si="1233"/>
        <v>54.321428571428569</v>
      </c>
      <c r="W1222" s="31">
        <f t="shared" ref="W1222" si="1265">W1221+1</f>
        <v>101</v>
      </c>
      <c r="X1222">
        <f t="shared" si="1242"/>
        <v>52.857142857142854</v>
      </c>
    </row>
    <row r="1223" spans="1:24" x14ac:dyDescent="0.45">
      <c r="A1223">
        <v>2024</v>
      </c>
      <c r="B1223">
        <v>4</v>
      </c>
      <c r="C1223">
        <v>11</v>
      </c>
      <c r="D1223">
        <v>78</v>
      </c>
      <c r="E1223">
        <v>52</v>
      </c>
      <c r="F1223">
        <v>0.81</v>
      </c>
      <c r="G1223">
        <v>0</v>
      </c>
      <c r="H1223">
        <v>0</v>
      </c>
      <c r="S1223">
        <f t="shared" si="1227"/>
        <v>102</v>
      </c>
      <c r="T1223">
        <f t="shared" si="1218"/>
        <v>65</v>
      </c>
      <c r="U1223" s="31">
        <f t="shared" si="1227"/>
        <v>102</v>
      </c>
      <c r="V1223">
        <f t="shared" si="1233"/>
        <v>55.535714285714285</v>
      </c>
      <c r="W1223" s="31">
        <f t="shared" ref="W1223" si="1266">W1222+1</f>
        <v>102</v>
      </c>
      <c r="X1223">
        <f t="shared" si="1242"/>
        <v>53.595238095238095</v>
      </c>
    </row>
    <row r="1224" spans="1:24" x14ac:dyDescent="0.45">
      <c r="A1224">
        <v>2024</v>
      </c>
      <c r="B1224">
        <v>4</v>
      </c>
      <c r="C1224">
        <v>12</v>
      </c>
      <c r="D1224">
        <v>59</v>
      </c>
      <c r="E1224">
        <v>45</v>
      </c>
      <c r="F1224">
        <v>0.16</v>
      </c>
      <c r="G1224">
        <v>0</v>
      </c>
      <c r="H1224">
        <v>0</v>
      </c>
      <c r="S1224">
        <f t="shared" si="1227"/>
        <v>103</v>
      </c>
      <c r="T1224">
        <f t="shared" si="1218"/>
        <v>52</v>
      </c>
      <c r="U1224" s="31">
        <f t="shared" si="1227"/>
        <v>103</v>
      </c>
      <c r="V1224">
        <f t="shared" si="1233"/>
        <v>55.785714285714285</v>
      </c>
      <c r="W1224" s="31">
        <f t="shared" ref="W1224" si="1267">W1223+1</f>
        <v>103</v>
      </c>
      <c r="X1224">
        <f t="shared" si="1242"/>
        <v>53.547619047619051</v>
      </c>
    </row>
    <row r="1225" spans="1:24" x14ac:dyDescent="0.45">
      <c r="A1225">
        <v>2024</v>
      </c>
      <c r="B1225">
        <v>4</v>
      </c>
      <c r="C1225">
        <v>13</v>
      </c>
      <c r="D1225">
        <v>69</v>
      </c>
      <c r="E1225">
        <v>38</v>
      </c>
      <c r="F1225">
        <v>0.01</v>
      </c>
      <c r="G1225">
        <v>0</v>
      </c>
      <c r="H1225">
        <v>0</v>
      </c>
      <c r="S1225">
        <f t="shared" si="1227"/>
        <v>104</v>
      </c>
      <c r="T1225">
        <f t="shared" si="1218"/>
        <v>53.5</v>
      </c>
      <c r="U1225" s="31">
        <f t="shared" si="1227"/>
        <v>104</v>
      </c>
      <c r="V1225">
        <f t="shared" si="1233"/>
        <v>55.714285714285715</v>
      </c>
      <c r="W1225" s="31">
        <f t="shared" ref="W1225" si="1268">W1224+1</f>
        <v>104</v>
      </c>
      <c r="X1225">
        <f t="shared" si="1242"/>
        <v>54.047619047619051</v>
      </c>
    </row>
    <row r="1226" spans="1:24" x14ac:dyDescent="0.45">
      <c r="A1226">
        <v>2024</v>
      </c>
      <c r="B1226">
        <v>4</v>
      </c>
      <c r="C1226">
        <v>14</v>
      </c>
      <c r="D1226">
        <v>80</v>
      </c>
      <c r="E1226">
        <v>38</v>
      </c>
      <c r="F1226">
        <v>0</v>
      </c>
      <c r="G1226">
        <v>0</v>
      </c>
      <c r="H1226">
        <v>0</v>
      </c>
      <c r="S1226">
        <f t="shared" si="1227"/>
        <v>105</v>
      </c>
      <c r="T1226">
        <f t="shared" si="1218"/>
        <v>59</v>
      </c>
      <c r="U1226" s="31">
        <f t="shared" si="1227"/>
        <v>105</v>
      </c>
      <c r="V1226">
        <f t="shared" si="1233"/>
        <v>55.357142857142854</v>
      </c>
      <c r="W1226" s="31">
        <f t="shared" ref="W1226" si="1269">W1225+1</f>
        <v>105</v>
      </c>
      <c r="X1226">
        <f t="shared" si="1242"/>
        <v>54.595238095238095</v>
      </c>
    </row>
    <row r="1227" spans="1:24" x14ac:dyDescent="0.45">
      <c r="A1227">
        <v>2024</v>
      </c>
      <c r="B1227">
        <v>4</v>
      </c>
      <c r="C1227">
        <v>15</v>
      </c>
      <c r="D1227">
        <v>82</v>
      </c>
      <c r="E1227">
        <v>49</v>
      </c>
      <c r="F1227">
        <v>0</v>
      </c>
      <c r="G1227">
        <v>0</v>
      </c>
      <c r="H1227">
        <v>0</v>
      </c>
      <c r="S1227">
        <f t="shared" si="1227"/>
        <v>106</v>
      </c>
      <c r="T1227">
        <f t="shared" si="1218"/>
        <v>65.5</v>
      </c>
      <c r="U1227" s="31">
        <f t="shared" si="1227"/>
        <v>106</v>
      </c>
      <c r="V1227">
        <f t="shared" si="1233"/>
        <v>55.214285714285715</v>
      </c>
      <c r="W1227" s="31">
        <f t="shared" ref="W1227" si="1270">W1226+1</f>
        <v>106</v>
      </c>
      <c r="X1227">
        <f t="shared" si="1242"/>
        <v>55.30952380952381</v>
      </c>
    </row>
    <row r="1228" spans="1:24" x14ac:dyDescent="0.45">
      <c r="A1228">
        <v>2024</v>
      </c>
      <c r="B1228">
        <v>4</v>
      </c>
      <c r="C1228">
        <v>16</v>
      </c>
      <c r="D1228">
        <v>80</v>
      </c>
      <c r="E1228">
        <v>54</v>
      </c>
      <c r="F1228">
        <v>0</v>
      </c>
      <c r="G1228">
        <v>0</v>
      </c>
      <c r="H1228">
        <v>0</v>
      </c>
      <c r="S1228">
        <f t="shared" si="1227"/>
        <v>107</v>
      </c>
      <c r="T1228">
        <f t="shared" si="1218"/>
        <v>67</v>
      </c>
      <c r="U1228" s="31">
        <f t="shared" si="1227"/>
        <v>107</v>
      </c>
      <c r="V1228">
        <f t="shared" si="1233"/>
        <v>55.107142857142854</v>
      </c>
      <c r="W1228" s="31">
        <f t="shared" ref="W1228" si="1271">W1227+1</f>
        <v>107</v>
      </c>
      <c r="X1228">
        <f t="shared" si="1242"/>
        <v>56.047619047619051</v>
      </c>
    </row>
    <row r="1229" spans="1:24" x14ac:dyDescent="0.45">
      <c r="A1229">
        <v>2024</v>
      </c>
      <c r="B1229">
        <v>4</v>
      </c>
      <c r="C1229">
        <v>17</v>
      </c>
      <c r="D1229">
        <v>76</v>
      </c>
      <c r="E1229">
        <v>58</v>
      </c>
      <c r="F1229" t="s">
        <v>116</v>
      </c>
      <c r="G1229" t="s">
        <v>117</v>
      </c>
      <c r="H1229">
        <v>0</v>
      </c>
      <c r="S1229">
        <f t="shared" si="1227"/>
        <v>108</v>
      </c>
      <c r="T1229">
        <f t="shared" si="1218"/>
        <v>67</v>
      </c>
      <c r="U1229" s="31">
        <f t="shared" si="1227"/>
        <v>108</v>
      </c>
      <c r="V1229">
        <f t="shared" si="1233"/>
        <v>55.75</v>
      </c>
      <c r="W1229" s="31">
        <f t="shared" ref="W1229" si="1272">W1228+1</f>
        <v>108</v>
      </c>
      <c r="X1229">
        <f t="shared" si="1242"/>
        <v>56.642857142857146</v>
      </c>
    </row>
    <row r="1230" spans="1:24" x14ac:dyDescent="0.45">
      <c r="A1230">
        <v>2024</v>
      </c>
      <c r="B1230">
        <v>4</v>
      </c>
      <c r="C1230">
        <v>18</v>
      </c>
      <c r="D1230">
        <v>82</v>
      </c>
      <c r="E1230">
        <v>57</v>
      </c>
      <c r="F1230">
        <v>0</v>
      </c>
      <c r="G1230">
        <v>0</v>
      </c>
      <c r="H1230">
        <v>0</v>
      </c>
      <c r="S1230">
        <f t="shared" si="1227"/>
        <v>109</v>
      </c>
      <c r="T1230">
        <f t="shared" si="1218"/>
        <v>69.5</v>
      </c>
      <c r="U1230" s="31">
        <f t="shared" si="1227"/>
        <v>109</v>
      </c>
      <c r="V1230">
        <f t="shared" si="1233"/>
        <v>57.5</v>
      </c>
      <c r="W1230" s="31">
        <f t="shared" ref="W1230" si="1273">W1229+1</f>
        <v>109</v>
      </c>
      <c r="X1230">
        <f t="shared" si="1242"/>
        <v>57.666666666666664</v>
      </c>
    </row>
    <row r="1231" spans="1:24" x14ac:dyDescent="0.45">
      <c r="A1231">
        <v>2024</v>
      </c>
      <c r="B1231">
        <v>4</v>
      </c>
      <c r="C1231">
        <v>19</v>
      </c>
      <c r="D1231">
        <v>78</v>
      </c>
      <c r="E1231">
        <v>54</v>
      </c>
      <c r="F1231">
        <v>0.08</v>
      </c>
      <c r="G1231">
        <v>0</v>
      </c>
      <c r="H1231">
        <v>0</v>
      </c>
      <c r="S1231">
        <f t="shared" si="1227"/>
        <v>110</v>
      </c>
      <c r="T1231">
        <f t="shared" si="1218"/>
        <v>66</v>
      </c>
      <c r="U1231" s="31">
        <f t="shared" si="1227"/>
        <v>110</v>
      </c>
      <c r="V1231">
        <f t="shared" si="1233"/>
        <v>59.214285714285715</v>
      </c>
      <c r="W1231" s="31">
        <f t="shared" ref="W1231" si="1274">W1230+1</f>
        <v>110</v>
      </c>
      <c r="X1231">
        <f t="shared" si="1242"/>
        <v>58.5</v>
      </c>
    </row>
    <row r="1232" spans="1:24" x14ac:dyDescent="0.45">
      <c r="A1232">
        <v>2024</v>
      </c>
      <c r="B1232">
        <v>4</v>
      </c>
      <c r="C1232">
        <v>20</v>
      </c>
      <c r="D1232">
        <v>66</v>
      </c>
      <c r="E1232">
        <v>49</v>
      </c>
      <c r="F1232" t="s">
        <v>116</v>
      </c>
      <c r="G1232" t="s">
        <v>117</v>
      </c>
      <c r="H1232">
        <v>0</v>
      </c>
      <c r="S1232">
        <f t="shared" si="1227"/>
        <v>111</v>
      </c>
      <c r="T1232">
        <f t="shared" si="1218"/>
        <v>57.5</v>
      </c>
      <c r="U1232" s="31">
        <f t="shared" si="1227"/>
        <v>111</v>
      </c>
      <c r="V1232">
        <f t="shared" si="1233"/>
        <v>60.214285714285715</v>
      </c>
      <c r="W1232" s="31">
        <f t="shared" ref="W1232" si="1275">W1231+1</f>
        <v>111</v>
      </c>
      <c r="X1232">
        <f t="shared" si="1242"/>
        <v>58.642857142857146</v>
      </c>
    </row>
    <row r="1233" spans="1:24" x14ac:dyDescent="0.45">
      <c r="A1233">
        <v>2024</v>
      </c>
      <c r="B1233">
        <v>4</v>
      </c>
      <c r="C1233">
        <v>21</v>
      </c>
      <c r="D1233">
        <v>59</v>
      </c>
      <c r="E1233">
        <v>43</v>
      </c>
      <c r="F1233">
        <v>0.05</v>
      </c>
      <c r="G1233">
        <v>0</v>
      </c>
      <c r="H1233">
        <v>0</v>
      </c>
      <c r="S1233">
        <f t="shared" si="1227"/>
        <v>112</v>
      </c>
      <c r="T1233">
        <f t="shared" si="1218"/>
        <v>51</v>
      </c>
      <c r="U1233" s="31">
        <f t="shared" si="1227"/>
        <v>112</v>
      </c>
      <c r="V1233">
        <f t="shared" si="1233"/>
        <v>60.392857142857146</v>
      </c>
      <c r="W1233" s="31">
        <f t="shared" ref="W1233" si="1276">W1232+1</f>
        <v>112</v>
      </c>
      <c r="X1233">
        <f t="shared" si="1242"/>
        <v>58.023809523809526</v>
      </c>
    </row>
    <row r="1234" spans="1:24" x14ac:dyDescent="0.45">
      <c r="A1234">
        <v>2024</v>
      </c>
      <c r="B1234">
        <v>4</v>
      </c>
      <c r="C1234">
        <v>22</v>
      </c>
      <c r="D1234">
        <v>63</v>
      </c>
      <c r="E1234">
        <v>32</v>
      </c>
      <c r="F1234">
        <v>0</v>
      </c>
      <c r="G1234">
        <v>0</v>
      </c>
      <c r="H1234">
        <v>0</v>
      </c>
      <c r="S1234">
        <f t="shared" si="1227"/>
        <v>113</v>
      </c>
      <c r="T1234">
        <f t="shared" si="1218"/>
        <v>47.5</v>
      </c>
      <c r="U1234" s="31">
        <f t="shared" si="1227"/>
        <v>113</v>
      </c>
      <c r="V1234">
        <f t="shared" si="1233"/>
        <v>59.821428571428569</v>
      </c>
      <c r="W1234" s="31">
        <f t="shared" ref="W1234" si="1277">W1233+1</f>
        <v>113</v>
      </c>
      <c r="X1234">
        <f t="shared" si="1242"/>
        <v>57.071428571428569</v>
      </c>
    </row>
    <row r="1235" spans="1:24" x14ac:dyDescent="0.45">
      <c r="A1235">
        <v>2024</v>
      </c>
      <c r="B1235">
        <v>4</v>
      </c>
      <c r="C1235">
        <v>23</v>
      </c>
      <c r="D1235">
        <v>72</v>
      </c>
      <c r="E1235">
        <v>33</v>
      </c>
      <c r="F1235">
        <v>0</v>
      </c>
      <c r="G1235">
        <v>0</v>
      </c>
      <c r="H1235">
        <v>0</v>
      </c>
      <c r="S1235">
        <f t="shared" si="1227"/>
        <v>114</v>
      </c>
      <c r="T1235">
        <f t="shared" si="1218"/>
        <v>52.5</v>
      </c>
      <c r="U1235" s="31">
        <f t="shared" si="1227"/>
        <v>114</v>
      </c>
      <c r="V1235">
        <f t="shared" si="1233"/>
        <v>59.678571428571431</v>
      </c>
      <c r="W1235" s="31">
        <f t="shared" ref="W1235" si="1278">W1234+1</f>
        <v>114</v>
      </c>
      <c r="X1235">
        <f t="shared" si="1242"/>
        <v>56.30952380952381</v>
      </c>
    </row>
    <row r="1236" spans="1:24" x14ac:dyDescent="0.45">
      <c r="A1236">
        <v>2024</v>
      </c>
      <c r="B1236">
        <v>4</v>
      </c>
      <c r="C1236">
        <v>24</v>
      </c>
      <c r="D1236">
        <v>69</v>
      </c>
      <c r="E1236">
        <v>47</v>
      </c>
      <c r="F1236">
        <v>0.18</v>
      </c>
      <c r="G1236">
        <v>0</v>
      </c>
      <c r="H1236">
        <v>0</v>
      </c>
      <c r="S1236">
        <f t="shared" si="1227"/>
        <v>115</v>
      </c>
      <c r="T1236">
        <f t="shared" si="1218"/>
        <v>58</v>
      </c>
      <c r="U1236" s="31">
        <f t="shared" si="1227"/>
        <v>115</v>
      </c>
      <c r="V1236">
        <f t="shared" si="1233"/>
        <v>59.357142857142854</v>
      </c>
      <c r="W1236" s="31">
        <f t="shared" ref="W1236" si="1279">W1235+1</f>
        <v>115</v>
      </c>
      <c r="X1236">
        <f t="shared" si="1242"/>
        <v>56.30952380952381</v>
      </c>
    </row>
    <row r="1237" spans="1:24" x14ac:dyDescent="0.45">
      <c r="A1237">
        <v>2024</v>
      </c>
      <c r="B1237">
        <v>4</v>
      </c>
      <c r="C1237">
        <v>25</v>
      </c>
      <c r="D1237">
        <v>73</v>
      </c>
      <c r="E1237">
        <v>40</v>
      </c>
      <c r="F1237">
        <v>0</v>
      </c>
      <c r="G1237">
        <v>0</v>
      </c>
      <c r="H1237">
        <v>0</v>
      </c>
      <c r="S1237">
        <f t="shared" si="1227"/>
        <v>116</v>
      </c>
      <c r="T1237">
        <f t="shared" si="1218"/>
        <v>56.5</v>
      </c>
      <c r="U1237" s="31">
        <f t="shared" si="1227"/>
        <v>116</v>
      </c>
      <c r="V1237">
        <f t="shared" si="1233"/>
        <v>58.75</v>
      </c>
      <c r="W1237" s="31">
        <f t="shared" ref="W1237" si="1280">W1236+1</f>
        <v>116</v>
      </c>
      <c r="X1237">
        <f t="shared" si="1242"/>
        <v>56.857142857142854</v>
      </c>
    </row>
    <row r="1238" spans="1:24" x14ac:dyDescent="0.45">
      <c r="A1238">
        <v>2024</v>
      </c>
      <c r="B1238">
        <v>4</v>
      </c>
      <c r="C1238">
        <v>26</v>
      </c>
      <c r="D1238">
        <v>69</v>
      </c>
      <c r="E1238">
        <v>44</v>
      </c>
      <c r="F1238">
        <v>0.19</v>
      </c>
      <c r="G1238">
        <v>0</v>
      </c>
      <c r="H1238">
        <v>0</v>
      </c>
      <c r="S1238">
        <f t="shared" si="1227"/>
        <v>117</v>
      </c>
      <c r="T1238">
        <f t="shared" si="1218"/>
        <v>56.5</v>
      </c>
      <c r="U1238" s="31">
        <f t="shared" si="1227"/>
        <v>117</v>
      </c>
      <c r="V1238">
        <f t="shared" si="1233"/>
        <v>59.071428571428569</v>
      </c>
      <c r="W1238" s="31">
        <f t="shared" ref="W1238" si="1281">W1237+1</f>
        <v>117</v>
      </c>
      <c r="X1238">
        <f t="shared" si="1242"/>
        <v>57.547619047619051</v>
      </c>
    </row>
    <row r="1239" spans="1:24" x14ac:dyDescent="0.45">
      <c r="A1239">
        <v>2024</v>
      </c>
      <c r="B1239">
        <v>4</v>
      </c>
      <c r="C1239">
        <v>27</v>
      </c>
      <c r="D1239">
        <v>79</v>
      </c>
      <c r="E1239">
        <v>55</v>
      </c>
      <c r="F1239">
        <v>0</v>
      </c>
      <c r="G1239">
        <v>0</v>
      </c>
      <c r="H1239">
        <v>0</v>
      </c>
      <c r="S1239">
        <f t="shared" si="1227"/>
        <v>118</v>
      </c>
      <c r="T1239">
        <f t="shared" si="1218"/>
        <v>67</v>
      </c>
      <c r="U1239" s="31">
        <f t="shared" si="1227"/>
        <v>118</v>
      </c>
      <c r="V1239">
        <f t="shared" si="1233"/>
        <v>60.035714285714285</v>
      </c>
      <c r="W1239" s="31">
        <f t="shared" ref="W1239" si="1282">W1238+1</f>
        <v>118</v>
      </c>
      <c r="X1239">
        <f t="shared" si="1242"/>
        <v>58.666666666666664</v>
      </c>
    </row>
    <row r="1240" spans="1:24" x14ac:dyDescent="0.45">
      <c r="A1240">
        <v>2024</v>
      </c>
      <c r="B1240">
        <v>4</v>
      </c>
      <c r="C1240">
        <v>28</v>
      </c>
      <c r="D1240">
        <v>83</v>
      </c>
      <c r="E1240">
        <v>49</v>
      </c>
      <c r="F1240">
        <v>0</v>
      </c>
      <c r="G1240">
        <v>0</v>
      </c>
      <c r="H1240">
        <v>0</v>
      </c>
      <c r="S1240">
        <f t="shared" si="1227"/>
        <v>119</v>
      </c>
      <c r="T1240">
        <f t="shared" si="1218"/>
        <v>66</v>
      </c>
      <c r="U1240" s="31">
        <f t="shared" si="1227"/>
        <v>119</v>
      </c>
      <c r="V1240">
        <f t="shared" si="1233"/>
        <v>60.535714285714285</v>
      </c>
      <c r="W1240" s="31">
        <f t="shared" ref="W1240" si="1283">W1239+1</f>
        <v>119</v>
      </c>
      <c r="X1240">
        <f t="shared" si="1242"/>
        <v>59.5</v>
      </c>
    </row>
    <row r="1241" spans="1:24" x14ac:dyDescent="0.45">
      <c r="A1241">
        <v>2024</v>
      </c>
      <c r="B1241">
        <v>4</v>
      </c>
      <c r="C1241">
        <v>29</v>
      </c>
      <c r="D1241">
        <v>83</v>
      </c>
      <c r="E1241">
        <v>52</v>
      </c>
      <c r="F1241">
        <v>0</v>
      </c>
      <c r="G1241">
        <v>0</v>
      </c>
      <c r="H1241">
        <v>0</v>
      </c>
      <c r="S1241">
        <f t="shared" si="1227"/>
        <v>120</v>
      </c>
      <c r="T1241">
        <f t="shared" si="1218"/>
        <v>67.5</v>
      </c>
      <c r="U1241" s="31">
        <f t="shared" si="1227"/>
        <v>120</v>
      </c>
      <c r="V1241">
        <f t="shared" si="1233"/>
        <v>60.678571428571431</v>
      </c>
      <c r="W1241" s="31">
        <f t="shared" ref="W1241" si="1284">W1240+1</f>
        <v>120</v>
      </c>
      <c r="X1241">
        <f t="shared" si="1242"/>
        <v>60.071428571428569</v>
      </c>
    </row>
    <row r="1242" spans="1:24" x14ac:dyDescent="0.45">
      <c r="A1242">
        <v>2024</v>
      </c>
      <c r="B1242">
        <v>4</v>
      </c>
      <c r="C1242">
        <v>30</v>
      </c>
      <c r="D1242">
        <v>72</v>
      </c>
      <c r="E1242">
        <v>57</v>
      </c>
      <c r="F1242">
        <v>0.16</v>
      </c>
      <c r="G1242">
        <v>0</v>
      </c>
      <c r="H1242">
        <v>0</v>
      </c>
      <c r="S1242">
        <f t="shared" si="1227"/>
        <v>121</v>
      </c>
      <c r="T1242">
        <f t="shared" si="1218"/>
        <v>64.5</v>
      </c>
      <c r="U1242" s="31">
        <f t="shared" si="1227"/>
        <v>121</v>
      </c>
      <c r="V1242">
        <f t="shared" si="1233"/>
        <v>60.5</v>
      </c>
      <c r="W1242" s="31">
        <f t="shared" ref="W1242" si="1285">W1241+1</f>
        <v>121</v>
      </c>
      <c r="X1242">
        <f t="shared" si="1242"/>
        <v>60.547619047619051</v>
      </c>
    </row>
    <row r="1243" spans="1:24" x14ac:dyDescent="0.45">
      <c r="A1243">
        <v>2024</v>
      </c>
      <c r="B1243">
        <v>5</v>
      </c>
      <c r="C1243">
        <v>1</v>
      </c>
      <c r="D1243">
        <v>77</v>
      </c>
      <c r="E1243">
        <v>56</v>
      </c>
      <c r="F1243">
        <v>0</v>
      </c>
      <c r="G1243">
        <v>0</v>
      </c>
      <c r="H1243">
        <v>0</v>
      </c>
      <c r="S1243">
        <f t="shared" si="1227"/>
        <v>122</v>
      </c>
      <c r="T1243">
        <f t="shared" ref="T1243:T1306" si="1286">AVERAGE(D1243:E1243)</f>
        <v>66.5</v>
      </c>
      <c r="U1243" s="31">
        <f t="shared" si="1227"/>
        <v>122</v>
      </c>
      <c r="V1243">
        <f t="shared" si="1233"/>
        <v>60.464285714285715</v>
      </c>
      <c r="W1243" s="31">
        <f t="shared" ref="W1243" si="1287">W1242+1</f>
        <v>122</v>
      </c>
      <c r="X1243">
        <f t="shared" si="1242"/>
        <v>60.738095238095241</v>
      </c>
    </row>
    <row r="1244" spans="1:24" x14ac:dyDescent="0.45">
      <c r="A1244">
        <v>2024</v>
      </c>
      <c r="B1244">
        <v>5</v>
      </c>
      <c r="C1244">
        <v>2</v>
      </c>
      <c r="D1244">
        <v>89</v>
      </c>
      <c r="E1244">
        <v>50</v>
      </c>
      <c r="F1244">
        <v>0</v>
      </c>
      <c r="G1244">
        <v>0</v>
      </c>
      <c r="H1244">
        <v>0</v>
      </c>
      <c r="S1244">
        <f t="shared" si="1227"/>
        <v>123</v>
      </c>
      <c r="T1244">
        <f t="shared" si="1286"/>
        <v>69.5</v>
      </c>
      <c r="U1244" s="31">
        <f t="shared" si="1227"/>
        <v>123</v>
      </c>
      <c r="V1244">
        <f t="shared" si="1233"/>
        <v>60.464285714285715</v>
      </c>
      <c r="W1244" s="31">
        <f t="shared" ref="W1244" si="1288">W1243+1</f>
        <v>123</v>
      </c>
      <c r="X1244">
        <f t="shared" si="1242"/>
        <v>60.952380952380949</v>
      </c>
    </row>
    <row r="1245" spans="1:24" x14ac:dyDescent="0.45">
      <c r="A1245">
        <v>2024</v>
      </c>
      <c r="B1245">
        <v>5</v>
      </c>
      <c r="C1245">
        <v>3</v>
      </c>
      <c r="D1245">
        <v>77</v>
      </c>
      <c r="E1245">
        <v>57</v>
      </c>
      <c r="F1245" t="s">
        <v>116</v>
      </c>
      <c r="G1245" t="s">
        <v>117</v>
      </c>
      <c r="H1245">
        <v>0</v>
      </c>
      <c r="S1245">
        <f t="shared" si="1227"/>
        <v>124</v>
      </c>
      <c r="T1245">
        <f t="shared" si="1286"/>
        <v>67</v>
      </c>
      <c r="U1245" s="31">
        <f t="shared" si="1227"/>
        <v>124</v>
      </c>
      <c r="V1245">
        <f t="shared" si="1233"/>
        <v>60.535714285714285</v>
      </c>
      <c r="W1245" s="31">
        <f t="shared" ref="W1245" si="1289">W1244+1</f>
        <v>124</v>
      </c>
      <c r="X1245">
        <f t="shared" si="1242"/>
        <v>61.666666666666664</v>
      </c>
    </row>
    <row r="1246" spans="1:24" x14ac:dyDescent="0.45">
      <c r="A1246">
        <v>2024</v>
      </c>
      <c r="B1246">
        <v>5</v>
      </c>
      <c r="C1246">
        <v>4</v>
      </c>
      <c r="D1246">
        <v>74</v>
      </c>
      <c r="E1246">
        <v>60</v>
      </c>
      <c r="F1246">
        <v>0.24</v>
      </c>
      <c r="G1246">
        <v>0</v>
      </c>
      <c r="H1246">
        <v>0</v>
      </c>
      <c r="S1246">
        <f t="shared" si="1227"/>
        <v>125</v>
      </c>
      <c r="T1246">
        <f t="shared" si="1286"/>
        <v>67</v>
      </c>
      <c r="U1246" s="31">
        <f t="shared" si="1227"/>
        <v>125</v>
      </c>
      <c r="V1246">
        <f t="shared" si="1233"/>
        <v>61.214285714285715</v>
      </c>
      <c r="W1246" s="31">
        <f t="shared" ref="W1246" si="1290">W1245+1</f>
        <v>125</v>
      </c>
      <c r="X1246">
        <f t="shared" si="1242"/>
        <v>62.30952380952381</v>
      </c>
    </row>
    <row r="1247" spans="1:24" x14ac:dyDescent="0.45">
      <c r="A1247">
        <v>2024</v>
      </c>
      <c r="B1247">
        <v>5</v>
      </c>
      <c r="C1247">
        <v>5</v>
      </c>
      <c r="D1247">
        <v>82</v>
      </c>
      <c r="E1247">
        <v>59</v>
      </c>
      <c r="F1247" t="s">
        <v>116</v>
      </c>
      <c r="G1247" t="s">
        <v>117</v>
      </c>
      <c r="H1247">
        <v>0</v>
      </c>
      <c r="S1247">
        <f t="shared" si="1227"/>
        <v>126</v>
      </c>
      <c r="T1247">
        <f t="shared" si="1286"/>
        <v>70.5</v>
      </c>
      <c r="U1247" s="31">
        <f t="shared" si="1227"/>
        <v>126</v>
      </c>
      <c r="V1247">
        <f t="shared" si="1233"/>
        <v>62.607142857142854</v>
      </c>
      <c r="W1247" s="31">
        <f t="shared" ref="W1247" si="1291">W1246+1</f>
        <v>126</v>
      </c>
      <c r="X1247">
        <f t="shared" si="1242"/>
        <v>62.857142857142854</v>
      </c>
    </row>
    <row r="1248" spans="1:24" x14ac:dyDescent="0.45">
      <c r="A1248">
        <v>2024</v>
      </c>
      <c r="B1248">
        <v>5</v>
      </c>
      <c r="C1248">
        <v>6</v>
      </c>
      <c r="D1248">
        <v>75</v>
      </c>
      <c r="E1248">
        <v>59</v>
      </c>
      <c r="F1248">
        <v>0.75</v>
      </c>
      <c r="G1248">
        <v>0</v>
      </c>
      <c r="H1248">
        <v>0</v>
      </c>
      <c r="S1248">
        <f t="shared" si="1227"/>
        <v>127</v>
      </c>
      <c r="T1248">
        <f t="shared" si="1286"/>
        <v>67</v>
      </c>
      <c r="U1248" s="31">
        <f t="shared" si="1227"/>
        <v>127</v>
      </c>
      <c r="V1248">
        <f t="shared" si="1233"/>
        <v>64</v>
      </c>
      <c r="W1248" s="31">
        <f t="shared" ref="W1248" si="1292">W1247+1</f>
        <v>127</v>
      </c>
      <c r="X1248">
        <f t="shared" si="1242"/>
        <v>62.928571428571431</v>
      </c>
    </row>
    <row r="1249" spans="1:24" x14ac:dyDescent="0.45">
      <c r="A1249">
        <v>2024</v>
      </c>
      <c r="B1249">
        <v>5</v>
      </c>
      <c r="C1249">
        <v>7</v>
      </c>
      <c r="D1249">
        <v>80</v>
      </c>
      <c r="E1249">
        <v>60</v>
      </c>
      <c r="F1249" t="s">
        <v>116</v>
      </c>
      <c r="G1249" t="s">
        <v>117</v>
      </c>
      <c r="H1249">
        <v>0</v>
      </c>
      <c r="S1249">
        <f t="shared" si="1227"/>
        <v>128</v>
      </c>
      <c r="T1249">
        <f t="shared" si="1286"/>
        <v>70</v>
      </c>
      <c r="U1249" s="31">
        <f t="shared" si="1227"/>
        <v>128</v>
      </c>
      <c r="V1249">
        <f t="shared" si="1233"/>
        <v>65.25</v>
      </c>
      <c r="W1249" s="31">
        <f t="shared" ref="W1249" si="1293">W1248+1</f>
        <v>128</v>
      </c>
      <c r="X1249">
        <f t="shared" si="1242"/>
        <v>63.071428571428569</v>
      </c>
    </row>
    <row r="1250" spans="1:24" x14ac:dyDescent="0.45">
      <c r="A1250">
        <v>2024</v>
      </c>
      <c r="B1250">
        <v>5</v>
      </c>
      <c r="C1250">
        <v>8</v>
      </c>
      <c r="D1250">
        <v>74</v>
      </c>
      <c r="E1250">
        <v>62</v>
      </c>
      <c r="F1250">
        <v>0.63</v>
      </c>
      <c r="G1250">
        <v>0</v>
      </c>
      <c r="H1250">
        <v>0</v>
      </c>
      <c r="S1250">
        <f t="shared" si="1227"/>
        <v>129</v>
      </c>
      <c r="T1250">
        <f t="shared" si="1286"/>
        <v>68</v>
      </c>
      <c r="U1250" s="31">
        <f t="shared" si="1227"/>
        <v>129</v>
      </c>
      <c r="V1250">
        <f t="shared" si="1233"/>
        <v>65.964285714285708</v>
      </c>
      <c r="W1250" s="31">
        <f t="shared" ref="W1250" si="1294">W1249+1</f>
        <v>129</v>
      </c>
      <c r="X1250">
        <f t="shared" si="1242"/>
        <v>63.11904761904762</v>
      </c>
    </row>
    <row r="1251" spans="1:24" x14ac:dyDescent="0.45">
      <c r="A1251">
        <v>2024</v>
      </c>
      <c r="B1251">
        <v>5</v>
      </c>
      <c r="C1251">
        <v>9</v>
      </c>
      <c r="D1251">
        <v>77</v>
      </c>
      <c r="E1251">
        <v>61</v>
      </c>
      <c r="F1251">
        <v>0.28000000000000003</v>
      </c>
      <c r="G1251">
        <v>0</v>
      </c>
      <c r="H1251">
        <v>0</v>
      </c>
      <c r="S1251">
        <f t="shared" ref="S1251:U1314" si="1295">S1250+1</f>
        <v>130</v>
      </c>
      <c r="T1251">
        <f t="shared" si="1286"/>
        <v>69</v>
      </c>
      <c r="U1251" s="31">
        <f t="shared" si="1295"/>
        <v>130</v>
      </c>
      <c r="V1251">
        <f t="shared" si="1233"/>
        <v>66.857142857142861</v>
      </c>
      <c r="W1251" s="31">
        <f t="shared" ref="W1251" si="1296">W1250+1</f>
        <v>130</v>
      </c>
      <c r="X1251">
        <f t="shared" si="1242"/>
        <v>63.095238095238095</v>
      </c>
    </row>
    <row r="1252" spans="1:24" x14ac:dyDescent="0.45">
      <c r="A1252">
        <v>2024</v>
      </c>
      <c r="B1252">
        <v>5</v>
      </c>
      <c r="C1252">
        <v>10</v>
      </c>
      <c r="D1252">
        <v>72</v>
      </c>
      <c r="E1252">
        <v>50</v>
      </c>
      <c r="F1252">
        <v>0</v>
      </c>
      <c r="G1252">
        <v>0</v>
      </c>
      <c r="H1252">
        <v>0</v>
      </c>
      <c r="S1252">
        <f t="shared" si="1295"/>
        <v>131</v>
      </c>
      <c r="T1252">
        <f t="shared" si="1286"/>
        <v>61</v>
      </c>
      <c r="U1252" s="31">
        <f t="shared" si="1295"/>
        <v>131</v>
      </c>
      <c r="V1252">
        <f t="shared" si="1233"/>
        <v>67.178571428571431</v>
      </c>
      <c r="W1252" s="31">
        <f t="shared" ref="W1252" si="1297">W1251+1</f>
        <v>131</v>
      </c>
      <c r="X1252">
        <f t="shared" si="1242"/>
        <v>62.857142857142854</v>
      </c>
    </row>
    <row r="1253" spans="1:24" x14ac:dyDescent="0.45">
      <c r="A1253">
        <v>2024</v>
      </c>
      <c r="B1253">
        <v>5</v>
      </c>
      <c r="C1253">
        <v>11</v>
      </c>
      <c r="D1253">
        <v>69</v>
      </c>
      <c r="E1253">
        <v>44</v>
      </c>
      <c r="F1253">
        <v>0.05</v>
      </c>
      <c r="G1253">
        <v>0</v>
      </c>
      <c r="H1253">
        <v>0</v>
      </c>
      <c r="S1253">
        <f t="shared" si="1295"/>
        <v>132</v>
      </c>
      <c r="T1253">
        <f t="shared" si="1286"/>
        <v>56.5</v>
      </c>
      <c r="U1253" s="31">
        <f t="shared" si="1295"/>
        <v>132</v>
      </c>
      <c r="V1253">
        <f t="shared" si="1233"/>
        <v>66.428571428571431</v>
      </c>
      <c r="W1253" s="31">
        <f t="shared" ref="W1253" si="1298">W1252+1</f>
        <v>132</v>
      </c>
      <c r="X1253">
        <f t="shared" si="1242"/>
        <v>62.80952380952381</v>
      </c>
    </row>
    <row r="1254" spans="1:24" x14ac:dyDescent="0.45">
      <c r="A1254">
        <v>2024</v>
      </c>
      <c r="B1254">
        <v>5</v>
      </c>
      <c r="C1254">
        <v>12</v>
      </c>
      <c r="D1254">
        <v>76</v>
      </c>
      <c r="E1254">
        <v>44</v>
      </c>
      <c r="F1254">
        <v>0</v>
      </c>
      <c r="G1254">
        <v>0</v>
      </c>
      <c r="H1254">
        <v>0</v>
      </c>
      <c r="S1254">
        <f t="shared" si="1295"/>
        <v>133</v>
      </c>
      <c r="T1254">
        <f t="shared" si="1286"/>
        <v>60</v>
      </c>
      <c r="U1254" s="31">
        <f t="shared" si="1295"/>
        <v>133</v>
      </c>
      <c r="V1254">
        <f t="shared" si="1233"/>
        <v>66</v>
      </c>
      <c r="W1254" s="31">
        <f t="shared" ref="W1254" si="1299">W1253+1</f>
        <v>133</v>
      </c>
      <c r="X1254">
        <f t="shared" si="1242"/>
        <v>63.238095238095241</v>
      </c>
    </row>
    <row r="1255" spans="1:24" x14ac:dyDescent="0.45">
      <c r="A1255">
        <v>2024</v>
      </c>
      <c r="B1255">
        <v>5</v>
      </c>
      <c r="C1255">
        <v>13</v>
      </c>
      <c r="D1255">
        <v>73</v>
      </c>
      <c r="E1255">
        <v>45</v>
      </c>
      <c r="F1255">
        <v>0</v>
      </c>
      <c r="G1255">
        <v>0</v>
      </c>
      <c r="H1255">
        <v>0</v>
      </c>
      <c r="S1255">
        <f t="shared" si="1295"/>
        <v>134</v>
      </c>
      <c r="T1255">
        <f t="shared" si="1286"/>
        <v>59</v>
      </c>
      <c r="U1255" s="31">
        <f t="shared" si="1295"/>
        <v>134</v>
      </c>
      <c r="V1255">
        <f t="shared" si="1233"/>
        <v>65.392857142857139</v>
      </c>
      <c r="W1255" s="31">
        <f t="shared" ref="W1255" si="1300">W1254+1</f>
        <v>134</v>
      </c>
      <c r="X1255">
        <f t="shared" si="1242"/>
        <v>63.785714285714285</v>
      </c>
    </row>
    <row r="1256" spans="1:24" x14ac:dyDescent="0.45">
      <c r="A1256">
        <v>2024</v>
      </c>
      <c r="B1256">
        <v>5</v>
      </c>
      <c r="C1256">
        <v>14</v>
      </c>
      <c r="D1256">
        <v>75</v>
      </c>
      <c r="E1256">
        <v>56</v>
      </c>
      <c r="F1256">
        <v>0.34</v>
      </c>
      <c r="G1256">
        <v>0</v>
      </c>
      <c r="H1256">
        <v>0</v>
      </c>
      <c r="S1256">
        <f t="shared" si="1295"/>
        <v>135</v>
      </c>
      <c r="T1256">
        <f t="shared" si="1286"/>
        <v>65.5</v>
      </c>
      <c r="U1256" s="31">
        <f t="shared" si="1295"/>
        <v>135</v>
      </c>
      <c r="V1256">
        <f t="shared" ref="V1256:V1319" si="1301">AVERAGE(T1243:T1256)</f>
        <v>65.464285714285708</v>
      </c>
      <c r="W1256" s="31">
        <f t="shared" ref="W1256" si="1302">W1255+1</f>
        <v>135</v>
      </c>
      <c r="X1256">
        <f t="shared" si="1242"/>
        <v>64.404761904761898</v>
      </c>
    </row>
    <row r="1257" spans="1:24" x14ac:dyDescent="0.45">
      <c r="A1257">
        <v>2024</v>
      </c>
      <c r="B1257">
        <v>5</v>
      </c>
      <c r="C1257">
        <v>15</v>
      </c>
      <c r="D1257">
        <v>76</v>
      </c>
      <c r="E1257">
        <v>56</v>
      </c>
      <c r="F1257">
        <v>0.41</v>
      </c>
      <c r="G1257">
        <v>0</v>
      </c>
      <c r="H1257">
        <v>0</v>
      </c>
      <c r="S1257">
        <f t="shared" si="1295"/>
        <v>136</v>
      </c>
      <c r="T1257">
        <f t="shared" si="1286"/>
        <v>66</v>
      </c>
      <c r="U1257" s="31">
        <f t="shared" si="1295"/>
        <v>136</v>
      </c>
      <c r="V1257">
        <f t="shared" si="1301"/>
        <v>65.428571428571431</v>
      </c>
      <c r="W1257" s="31">
        <f t="shared" ref="W1257" si="1303">W1256+1</f>
        <v>136</v>
      </c>
      <c r="X1257">
        <f t="shared" si="1242"/>
        <v>64.785714285714292</v>
      </c>
    </row>
    <row r="1258" spans="1:24" x14ac:dyDescent="0.45">
      <c r="A1258">
        <v>2024</v>
      </c>
      <c r="B1258">
        <v>5</v>
      </c>
      <c r="C1258">
        <v>16</v>
      </c>
      <c r="D1258">
        <v>76</v>
      </c>
      <c r="E1258">
        <v>60</v>
      </c>
      <c r="F1258" t="s">
        <v>116</v>
      </c>
      <c r="G1258" t="s">
        <v>117</v>
      </c>
      <c r="H1258">
        <v>0</v>
      </c>
      <c r="S1258">
        <f t="shared" si="1295"/>
        <v>137</v>
      </c>
      <c r="T1258">
        <f t="shared" si="1286"/>
        <v>68</v>
      </c>
      <c r="U1258" s="31">
        <f t="shared" si="1295"/>
        <v>137</v>
      </c>
      <c r="V1258">
        <f t="shared" si="1301"/>
        <v>65.321428571428569</v>
      </c>
      <c r="W1258" s="31">
        <f t="shared" ref="W1258" si="1304">W1257+1</f>
        <v>137</v>
      </c>
      <c r="X1258">
        <f t="shared" si="1242"/>
        <v>65.333333333333329</v>
      </c>
    </row>
    <row r="1259" spans="1:24" x14ac:dyDescent="0.45">
      <c r="A1259">
        <v>2024</v>
      </c>
      <c r="B1259">
        <v>5</v>
      </c>
      <c r="C1259">
        <v>17</v>
      </c>
      <c r="D1259">
        <v>71</v>
      </c>
      <c r="E1259">
        <v>55</v>
      </c>
      <c r="F1259">
        <v>0.14000000000000001</v>
      </c>
      <c r="G1259">
        <v>0</v>
      </c>
      <c r="H1259">
        <v>0</v>
      </c>
      <c r="S1259">
        <f t="shared" si="1295"/>
        <v>138</v>
      </c>
      <c r="T1259">
        <f t="shared" si="1286"/>
        <v>63</v>
      </c>
      <c r="U1259" s="31">
        <f t="shared" si="1295"/>
        <v>138</v>
      </c>
      <c r="V1259">
        <f t="shared" si="1301"/>
        <v>65.035714285714292</v>
      </c>
      <c r="W1259" s="31">
        <f t="shared" ref="W1259" si="1305">W1258+1</f>
        <v>138</v>
      </c>
      <c r="X1259">
        <f t="shared" si="1242"/>
        <v>65.642857142857139</v>
      </c>
    </row>
    <row r="1260" spans="1:24" x14ac:dyDescent="0.45">
      <c r="A1260">
        <v>2024</v>
      </c>
      <c r="B1260">
        <v>5</v>
      </c>
      <c r="C1260">
        <v>18</v>
      </c>
      <c r="D1260">
        <v>78</v>
      </c>
      <c r="E1260">
        <v>64</v>
      </c>
      <c r="F1260">
        <v>0.18</v>
      </c>
      <c r="G1260">
        <v>0</v>
      </c>
      <c r="H1260">
        <v>0</v>
      </c>
      <c r="S1260">
        <f t="shared" si="1295"/>
        <v>139</v>
      </c>
      <c r="T1260">
        <f t="shared" si="1286"/>
        <v>71</v>
      </c>
      <c r="U1260" s="31">
        <f t="shared" si="1295"/>
        <v>139</v>
      </c>
      <c r="V1260">
        <f t="shared" si="1301"/>
        <v>65.321428571428569</v>
      </c>
      <c r="W1260" s="31">
        <f t="shared" ref="W1260" si="1306">W1259+1</f>
        <v>139</v>
      </c>
      <c r="X1260">
        <f t="shared" si="1242"/>
        <v>65.833333333333329</v>
      </c>
    </row>
    <row r="1261" spans="1:24" x14ac:dyDescent="0.45">
      <c r="A1261">
        <v>2024</v>
      </c>
      <c r="B1261">
        <v>5</v>
      </c>
      <c r="C1261">
        <v>19</v>
      </c>
      <c r="D1261">
        <v>84</v>
      </c>
      <c r="E1261">
        <v>59</v>
      </c>
      <c r="F1261">
        <v>0</v>
      </c>
      <c r="G1261">
        <v>0</v>
      </c>
      <c r="H1261">
        <v>0</v>
      </c>
      <c r="S1261">
        <f t="shared" si="1295"/>
        <v>140</v>
      </c>
      <c r="T1261">
        <f t="shared" si="1286"/>
        <v>71.5</v>
      </c>
      <c r="U1261" s="31">
        <f t="shared" si="1295"/>
        <v>140</v>
      </c>
      <c r="V1261">
        <f t="shared" si="1301"/>
        <v>65.392857142857139</v>
      </c>
      <c r="W1261" s="31">
        <f t="shared" ref="W1261" si="1307">W1260+1</f>
        <v>140</v>
      </c>
      <c r="X1261">
        <f t="shared" si="1242"/>
        <v>66.095238095238102</v>
      </c>
    </row>
    <row r="1262" spans="1:24" x14ac:dyDescent="0.45">
      <c r="A1262">
        <v>2024</v>
      </c>
      <c r="B1262">
        <v>5</v>
      </c>
      <c r="C1262">
        <v>20</v>
      </c>
      <c r="D1262">
        <v>86</v>
      </c>
      <c r="E1262">
        <v>56</v>
      </c>
      <c r="F1262">
        <v>0</v>
      </c>
      <c r="G1262">
        <v>0</v>
      </c>
      <c r="H1262">
        <v>0</v>
      </c>
      <c r="S1262">
        <f t="shared" si="1295"/>
        <v>141</v>
      </c>
      <c r="T1262">
        <f t="shared" si="1286"/>
        <v>71</v>
      </c>
      <c r="U1262" s="31">
        <f t="shared" si="1295"/>
        <v>141</v>
      </c>
      <c r="V1262">
        <f t="shared" si="1301"/>
        <v>65.678571428571431</v>
      </c>
      <c r="W1262" s="31">
        <f t="shared" ref="W1262" si="1308">W1261+1</f>
        <v>141</v>
      </c>
      <c r="X1262">
        <f t="shared" si="1242"/>
        <v>66.261904761904759</v>
      </c>
    </row>
    <row r="1263" spans="1:24" x14ac:dyDescent="0.45">
      <c r="A1263">
        <v>2024</v>
      </c>
      <c r="B1263">
        <v>5</v>
      </c>
      <c r="C1263">
        <v>21</v>
      </c>
      <c r="D1263">
        <v>86</v>
      </c>
      <c r="E1263">
        <v>58</v>
      </c>
      <c r="F1263">
        <v>0</v>
      </c>
      <c r="G1263">
        <v>0</v>
      </c>
      <c r="H1263">
        <v>0</v>
      </c>
      <c r="S1263">
        <f t="shared" si="1295"/>
        <v>142</v>
      </c>
      <c r="T1263">
        <f t="shared" si="1286"/>
        <v>72</v>
      </c>
      <c r="U1263" s="31">
        <f t="shared" si="1295"/>
        <v>142</v>
      </c>
      <c r="V1263">
        <f t="shared" si="1301"/>
        <v>65.821428571428569</v>
      </c>
      <c r="W1263" s="31">
        <f t="shared" ref="W1263" si="1309">W1262+1</f>
        <v>142</v>
      </c>
      <c r="X1263">
        <f t="shared" ref="X1263:X1326" si="1310">AVERAGE(T1243:T1263)</f>
        <v>66.61904761904762</v>
      </c>
    </row>
    <row r="1264" spans="1:24" x14ac:dyDescent="0.45">
      <c r="A1264">
        <v>2024</v>
      </c>
      <c r="B1264">
        <v>5</v>
      </c>
      <c r="C1264">
        <v>22</v>
      </c>
      <c r="D1264">
        <v>84</v>
      </c>
      <c r="E1264">
        <v>64</v>
      </c>
      <c r="F1264">
        <v>0.06</v>
      </c>
      <c r="G1264">
        <v>0</v>
      </c>
      <c r="H1264">
        <v>0</v>
      </c>
      <c r="S1264">
        <f t="shared" si="1295"/>
        <v>143</v>
      </c>
      <c r="T1264">
        <f t="shared" si="1286"/>
        <v>74</v>
      </c>
      <c r="U1264" s="31">
        <f t="shared" si="1295"/>
        <v>143</v>
      </c>
      <c r="V1264">
        <f t="shared" si="1301"/>
        <v>66.25</v>
      </c>
      <c r="W1264" s="31">
        <f t="shared" ref="W1264" si="1311">W1263+1</f>
        <v>143</v>
      </c>
      <c r="X1264">
        <f t="shared" si="1310"/>
        <v>66.976190476190482</v>
      </c>
    </row>
    <row r="1265" spans="1:24" x14ac:dyDescent="0.45">
      <c r="A1265">
        <v>2024</v>
      </c>
      <c r="B1265">
        <v>5</v>
      </c>
      <c r="C1265">
        <v>23</v>
      </c>
      <c r="D1265">
        <v>74</v>
      </c>
      <c r="E1265">
        <v>62</v>
      </c>
      <c r="F1265">
        <v>0.98</v>
      </c>
      <c r="G1265">
        <v>0</v>
      </c>
      <c r="H1265">
        <v>0</v>
      </c>
      <c r="S1265">
        <f t="shared" si="1295"/>
        <v>144</v>
      </c>
      <c r="T1265">
        <f t="shared" si="1286"/>
        <v>68</v>
      </c>
      <c r="U1265" s="31">
        <f t="shared" si="1295"/>
        <v>144</v>
      </c>
      <c r="V1265">
        <f t="shared" si="1301"/>
        <v>66.178571428571431</v>
      </c>
      <c r="W1265" s="31">
        <f t="shared" ref="W1265" si="1312">W1264+1</f>
        <v>144</v>
      </c>
      <c r="X1265">
        <f t="shared" si="1310"/>
        <v>66.904761904761898</v>
      </c>
    </row>
    <row r="1266" spans="1:24" x14ac:dyDescent="0.45">
      <c r="A1266">
        <v>2024</v>
      </c>
      <c r="B1266">
        <v>5</v>
      </c>
      <c r="C1266">
        <v>24</v>
      </c>
      <c r="D1266">
        <v>82</v>
      </c>
      <c r="E1266">
        <v>62</v>
      </c>
      <c r="F1266">
        <v>0</v>
      </c>
      <c r="G1266">
        <v>0</v>
      </c>
      <c r="H1266">
        <v>0</v>
      </c>
      <c r="S1266">
        <f t="shared" si="1295"/>
        <v>145</v>
      </c>
      <c r="T1266">
        <f t="shared" si="1286"/>
        <v>72</v>
      </c>
      <c r="U1266" s="31">
        <f t="shared" si="1295"/>
        <v>145</v>
      </c>
      <c r="V1266">
        <f t="shared" si="1301"/>
        <v>66.964285714285708</v>
      </c>
      <c r="W1266" s="31">
        <f t="shared" ref="W1266" si="1313">W1265+1</f>
        <v>145</v>
      </c>
      <c r="X1266">
        <f t="shared" si="1310"/>
        <v>67.142857142857139</v>
      </c>
    </row>
    <row r="1267" spans="1:24" x14ac:dyDescent="0.45">
      <c r="A1267">
        <v>2024</v>
      </c>
      <c r="B1267">
        <v>5</v>
      </c>
      <c r="C1267">
        <v>25</v>
      </c>
      <c r="D1267">
        <v>77</v>
      </c>
      <c r="E1267">
        <v>62</v>
      </c>
      <c r="F1267">
        <v>0.23</v>
      </c>
      <c r="G1267">
        <v>0</v>
      </c>
      <c r="H1267">
        <v>0</v>
      </c>
      <c r="S1267">
        <f t="shared" si="1295"/>
        <v>146</v>
      </c>
      <c r="T1267">
        <f t="shared" si="1286"/>
        <v>69.5</v>
      </c>
      <c r="U1267" s="31">
        <f t="shared" si="1295"/>
        <v>146</v>
      </c>
      <c r="V1267">
        <f t="shared" si="1301"/>
        <v>67.892857142857139</v>
      </c>
      <c r="W1267" s="31">
        <f t="shared" ref="W1267" si="1314">W1266+1</f>
        <v>146</v>
      </c>
      <c r="X1267">
        <f t="shared" si="1310"/>
        <v>67.261904761904759</v>
      </c>
    </row>
    <row r="1268" spans="1:24" x14ac:dyDescent="0.45">
      <c r="A1268">
        <v>2024</v>
      </c>
      <c r="B1268">
        <v>5</v>
      </c>
      <c r="C1268">
        <v>26</v>
      </c>
      <c r="D1268">
        <v>84</v>
      </c>
      <c r="E1268">
        <v>59</v>
      </c>
      <c r="F1268">
        <v>0.09</v>
      </c>
      <c r="G1268">
        <v>0</v>
      </c>
      <c r="H1268">
        <v>0</v>
      </c>
      <c r="S1268">
        <f t="shared" si="1295"/>
        <v>147</v>
      </c>
      <c r="T1268">
        <f t="shared" si="1286"/>
        <v>71.5</v>
      </c>
      <c r="U1268" s="31">
        <f t="shared" si="1295"/>
        <v>147</v>
      </c>
      <c r="V1268">
        <f t="shared" si="1301"/>
        <v>68.714285714285708</v>
      </c>
      <c r="W1268" s="31">
        <f t="shared" ref="W1268" si="1315">W1267+1</f>
        <v>147</v>
      </c>
      <c r="X1268">
        <f t="shared" si="1310"/>
        <v>67.30952380952381</v>
      </c>
    </row>
    <row r="1269" spans="1:24" x14ac:dyDescent="0.45">
      <c r="A1269">
        <v>2024</v>
      </c>
      <c r="B1269">
        <v>5</v>
      </c>
      <c r="C1269">
        <v>27</v>
      </c>
      <c r="D1269">
        <v>80</v>
      </c>
      <c r="E1269">
        <v>60</v>
      </c>
      <c r="F1269">
        <v>0.55000000000000004</v>
      </c>
      <c r="G1269">
        <v>0</v>
      </c>
      <c r="H1269">
        <v>0</v>
      </c>
      <c r="S1269">
        <f t="shared" si="1295"/>
        <v>148</v>
      </c>
      <c r="T1269">
        <f t="shared" si="1286"/>
        <v>70</v>
      </c>
      <c r="U1269" s="31">
        <f t="shared" si="1295"/>
        <v>148</v>
      </c>
      <c r="V1269">
        <f t="shared" si="1301"/>
        <v>69.5</v>
      </c>
      <c r="W1269" s="31">
        <f t="shared" ref="W1269" si="1316">W1268+1</f>
        <v>148</v>
      </c>
      <c r="X1269">
        <f t="shared" si="1310"/>
        <v>67.452380952380949</v>
      </c>
    </row>
    <row r="1270" spans="1:24" x14ac:dyDescent="0.45">
      <c r="A1270">
        <v>2024</v>
      </c>
      <c r="B1270">
        <v>5</v>
      </c>
      <c r="C1270">
        <v>28</v>
      </c>
      <c r="D1270">
        <v>80</v>
      </c>
      <c r="E1270">
        <v>58</v>
      </c>
      <c r="F1270" t="s">
        <v>116</v>
      </c>
      <c r="G1270" t="s">
        <v>117</v>
      </c>
      <c r="H1270">
        <v>0</v>
      </c>
      <c r="S1270">
        <f t="shared" si="1295"/>
        <v>149</v>
      </c>
      <c r="T1270">
        <f t="shared" si="1286"/>
        <v>69</v>
      </c>
      <c r="U1270" s="31">
        <f t="shared" si="1295"/>
        <v>149</v>
      </c>
      <c r="V1270">
        <f t="shared" si="1301"/>
        <v>69.75</v>
      </c>
      <c r="W1270" s="31">
        <f t="shared" ref="W1270" si="1317">W1269+1</f>
        <v>149</v>
      </c>
      <c r="X1270">
        <f t="shared" si="1310"/>
        <v>67.404761904761898</v>
      </c>
    </row>
    <row r="1271" spans="1:24" x14ac:dyDescent="0.45">
      <c r="A1271">
        <v>2024</v>
      </c>
      <c r="B1271">
        <v>5</v>
      </c>
      <c r="C1271">
        <v>29</v>
      </c>
      <c r="D1271">
        <v>78</v>
      </c>
      <c r="E1271">
        <v>52</v>
      </c>
      <c r="F1271">
        <v>0</v>
      </c>
      <c r="G1271">
        <v>0</v>
      </c>
      <c r="H1271">
        <v>0</v>
      </c>
      <c r="S1271">
        <f t="shared" si="1295"/>
        <v>150</v>
      </c>
      <c r="T1271">
        <f t="shared" si="1286"/>
        <v>65</v>
      </c>
      <c r="U1271" s="31">
        <f t="shared" si="1295"/>
        <v>150</v>
      </c>
      <c r="V1271">
        <f t="shared" si="1301"/>
        <v>69.678571428571431</v>
      </c>
      <c r="W1271" s="31">
        <f t="shared" ref="W1271" si="1318">W1270+1</f>
        <v>150</v>
      </c>
      <c r="X1271">
        <f t="shared" si="1310"/>
        <v>67.261904761904759</v>
      </c>
    </row>
    <row r="1272" spans="1:24" x14ac:dyDescent="0.45">
      <c r="A1272">
        <v>2024</v>
      </c>
      <c r="B1272">
        <v>5</v>
      </c>
      <c r="C1272">
        <v>30</v>
      </c>
      <c r="D1272">
        <v>76</v>
      </c>
      <c r="E1272">
        <v>49</v>
      </c>
      <c r="F1272">
        <v>0</v>
      </c>
      <c r="G1272">
        <v>0</v>
      </c>
      <c r="H1272">
        <v>0</v>
      </c>
      <c r="S1272">
        <f t="shared" si="1295"/>
        <v>151</v>
      </c>
      <c r="T1272">
        <f t="shared" si="1286"/>
        <v>62.5</v>
      </c>
      <c r="U1272" s="31">
        <f t="shared" si="1295"/>
        <v>151</v>
      </c>
      <c r="V1272">
        <f t="shared" si="1301"/>
        <v>69.285714285714292</v>
      </c>
      <c r="W1272" s="31">
        <f t="shared" ref="W1272" si="1319">W1271+1</f>
        <v>151</v>
      </c>
      <c r="X1272">
        <f t="shared" si="1310"/>
        <v>66.952380952380949</v>
      </c>
    </row>
    <row r="1273" spans="1:24" x14ac:dyDescent="0.45">
      <c r="A1273">
        <v>2024</v>
      </c>
      <c r="B1273">
        <v>5</v>
      </c>
      <c r="C1273">
        <v>31</v>
      </c>
      <c r="D1273">
        <v>79</v>
      </c>
      <c r="E1273">
        <v>47</v>
      </c>
      <c r="F1273">
        <v>0</v>
      </c>
      <c r="G1273">
        <v>0</v>
      </c>
      <c r="H1273">
        <v>0</v>
      </c>
      <c r="S1273">
        <f t="shared" si="1295"/>
        <v>152</v>
      </c>
      <c r="T1273">
        <f t="shared" si="1286"/>
        <v>63</v>
      </c>
      <c r="U1273" s="31">
        <f t="shared" si="1295"/>
        <v>152</v>
      </c>
      <c r="V1273">
        <f t="shared" si="1301"/>
        <v>69.285714285714292</v>
      </c>
      <c r="W1273" s="31">
        <f t="shared" ref="W1273" si="1320">W1272+1</f>
        <v>152</v>
      </c>
      <c r="X1273">
        <f t="shared" si="1310"/>
        <v>67.047619047619051</v>
      </c>
    </row>
    <row r="1274" spans="1:24" x14ac:dyDescent="0.45">
      <c r="A1274">
        <v>2024</v>
      </c>
      <c r="B1274">
        <v>6</v>
      </c>
      <c r="C1274">
        <v>1</v>
      </c>
      <c r="D1274">
        <v>80</v>
      </c>
      <c r="E1274">
        <v>47</v>
      </c>
      <c r="F1274" t="s">
        <v>116</v>
      </c>
      <c r="G1274" t="s">
        <v>117</v>
      </c>
      <c r="H1274">
        <v>0</v>
      </c>
      <c r="S1274">
        <f t="shared" si="1295"/>
        <v>153</v>
      </c>
      <c r="T1274">
        <f t="shared" si="1286"/>
        <v>63.5</v>
      </c>
      <c r="U1274" s="31">
        <f t="shared" si="1295"/>
        <v>153</v>
      </c>
      <c r="V1274">
        <f t="shared" si="1301"/>
        <v>68.75</v>
      </c>
      <c r="W1274" s="31">
        <f t="shared" ref="W1274" si="1321">W1273+1</f>
        <v>153</v>
      </c>
      <c r="X1274">
        <f t="shared" si="1310"/>
        <v>67.38095238095238</v>
      </c>
    </row>
    <row r="1275" spans="1:24" x14ac:dyDescent="0.45">
      <c r="A1275">
        <v>2024</v>
      </c>
      <c r="B1275">
        <v>6</v>
      </c>
      <c r="C1275">
        <v>2</v>
      </c>
      <c r="D1275">
        <v>74</v>
      </c>
      <c r="E1275">
        <v>61</v>
      </c>
      <c r="F1275">
        <v>0.04</v>
      </c>
      <c r="G1275">
        <v>0</v>
      </c>
      <c r="H1275">
        <v>0</v>
      </c>
      <c r="S1275">
        <f t="shared" si="1295"/>
        <v>154</v>
      </c>
      <c r="T1275">
        <f t="shared" si="1286"/>
        <v>67.5</v>
      </c>
      <c r="U1275" s="31">
        <f t="shared" si="1295"/>
        <v>154</v>
      </c>
      <c r="V1275">
        <f t="shared" si="1301"/>
        <v>68.464285714285708</v>
      </c>
      <c r="W1275" s="31">
        <f t="shared" ref="W1275" si="1322">W1274+1</f>
        <v>154</v>
      </c>
      <c r="X1275">
        <f t="shared" si="1310"/>
        <v>67.738095238095241</v>
      </c>
    </row>
    <row r="1276" spans="1:24" x14ac:dyDescent="0.45">
      <c r="A1276">
        <v>2024</v>
      </c>
      <c r="B1276">
        <v>6</v>
      </c>
      <c r="C1276">
        <v>3</v>
      </c>
      <c r="D1276">
        <v>83</v>
      </c>
      <c r="E1276">
        <v>62</v>
      </c>
      <c r="F1276">
        <v>0.21</v>
      </c>
      <c r="G1276">
        <v>0</v>
      </c>
      <c r="H1276">
        <v>0</v>
      </c>
      <c r="S1276">
        <f t="shared" si="1295"/>
        <v>155</v>
      </c>
      <c r="T1276">
        <f t="shared" si="1286"/>
        <v>72.5</v>
      </c>
      <c r="U1276" s="31">
        <f t="shared" si="1295"/>
        <v>155</v>
      </c>
      <c r="V1276">
        <f t="shared" si="1301"/>
        <v>68.571428571428569</v>
      </c>
      <c r="W1276" s="31">
        <f t="shared" ref="W1276" si="1323">W1275+1</f>
        <v>155</v>
      </c>
      <c r="X1276">
        <f t="shared" si="1310"/>
        <v>68.38095238095238</v>
      </c>
    </row>
    <row r="1277" spans="1:24" x14ac:dyDescent="0.45">
      <c r="A1277">
        <v>2024</v>
      </c>
      <c r="B1277">
        <v>6</v>
      </c>
      <c r="C1277">
        <v>4</v>
      </c>
      <c r="D1277">
        <v>88</v>
      </c>
      <c r="E1277">
        <v>59</v>
      </c>
      <c r="F1277" t="s">
        <v>116</v>
      </c>
      <c r="G1277" t="s">
        <v>117</v>
      </c>
      <c r="H1277">
        <v>0</v>
      </c>
      <c r="S1277">
        <f t="shared" si="1295"/>
        <v>156</v>
      </c>
      <c r="T1277">
        <f t="shared" si="1286"/>
        <v>73.5</v>
      </c>
      <c r="U1277" s="31">
        <f t="shared" si="1295"/>
        <v>156</v>
      </c>
      <c r="V1277">
        <f t="shared" si="1301"/>
        <v>68.678571428571431</v>
      </c>
      <c r="W1277" s="31">
        <f t="shared" ref="W1277" si="1324">W1276+1</f>
        <v>156</v>
      </c>
      <c r="X1277">
        <f t="shared" si="1310"/>
        <v>68.761904761904759</v>
      </c>
    </row>
    <row r="1278" spans="1:24" x14ac:dyDescent="0.45">
      <c r="A1278">
        <v>2024</v>
      </c>
      <c r="B1278">
        <v>6</v>
      </c>
      <c r="C1278">
        <v>5</v>
      </c>
      <c r="D1278">
        <v>84</v>
      </c>
      <c r="E1278">
        <v>66</v>
      </c>
      <c r="F1278">
        <v>0.2</v>
      </c>
      <c r="G1278">
        <v>0</v>
      </c>
      <c r="H1278">
        <v>0</v>
      </c>
      <c r="S1278">
        <f t="shared" si="1295"/>
        <v>157</v>
      </c>
      <c r="T1278">
        <f t="shared" si="1286"/>
        <v>75</v>
      </c>
      <c r="U1278" s="31">
        <f t="shared" si="1295"/>
        <v>157</v>
      </c>
      <c r="V1278">
        <f t="shared" si="1301"/>
        <v>68.75</v>
      </c>
      <c r="W1278" s="31">
        <f t="shared" ref="W1278" si="1325">W1277+1</f>
        <v>157</v>
      </c>
      <c r="X1278">
        <f t="shared" si="1310"/>
        <v>69.19047619047619</v>
      </c>
    </row>
    <row r="1279" spans="1:24" x14ac:dyDescent="0.45">
      <c r="A1279">
        <v>2024</v>
      </c>
      <c r="B1279">
        <v>6</v>
      </c>
      <c r="C1279">
        <v>6</v>
      </c>
      <c r="D1279">
        <v>80</v>
      </c>
      <c r="E1279">
        <v>66</v>
      </c>
      <c r="F1279">
        <v>0.15</v>
      </c>
      <c r="G1279">
        <v>0</v>
      </c>
      <c r="H1279">
        <v>0</v>
      </c>
      <c r="S1279">
        <f t="shared" si="1295"/>
        <v>158</v>
      </c>
      <c r="T1279">
        <f t="shared" si="1286"/>
        <v>73</v>
      </c>
      <c r="U1279" s="31">
        <f t="shared" si="1295"/>
        <v>158</v>
      </c>
      <c r="V1279">
        <f t="shared" si="1301"/>
        <v>69.107142857142861</v>
      </c>
      <c r="W1279" s="31">
        <f t="shared" ref="W1279" si="1326">W1278+1</f>
        <v>158</v>
      </c>
      <c r="X1279">
        <f t="shared" si="1310"/>
        <v>69.428571428571431</v>
      </c>
    </row>
    <row r="1280" spans="1:24" x14ac:dyDescent="0.45">
      <c r="A1280">
        <v>2024</v>
      </c>
      <c r="B1280">
        <v>6</v>
      </c>
      <c r="C1280">
        <v>7</v>
      </c>
      <c r="D1280">
        <v>81</v>
      </c>
      <c r="E1280">
        <v>57</v>
      </c>
      <c r="F1280">
        <v>0</v>
      </c>
      <c r="G1280">
        <v>0</v>
      </c>
      <c r="H1280">
        <v>0</v>
      </c>
      <c r="S1280">
        <f t="shared" si="1295"/>
        <v>159</v>
      </c>
      <c r="T1280">
        <f t="shared" si="1286"/>
        <v>69</v>
      </c>
      <c r="U1280" s="31">
        <f t="shared" si="1295"/>
        <v>159</v>
      </c>
      <c r="V1280">
        <f t="shared" si="1301"/>
        <v>68.892857142857139</v>
      </c>
      <c r="W1280" s="31">
        <f t="shared" ref="W1280" si="1327">W1279+1</f>
        <v>159</v>
      </c>
      <c r="X1280">
        <f t="shared" si="1310"/>
        <v>69.714285714285708</v>
      </c>
    </row>
    <row r="1281" spans="1:24" x14ac:dyDescent="0.45">
      <c r="A1281">
        <v>2024</v>
      </c>
      <c r="B1281">
        <v>6</v>
      </c>
      <c r="C1281">
        <v>8</v>
      </c>
      <c r="D1281">
        <v>83</v>
      </c>
      <c r="E1281">
        <v>51</v>
      </c>
      <c r="F1281">
        <v>0</v>
      </c>
      <c r="G1281">
        <v>0</v>
      </c>
      <c r="H1281">
        <v>0</v>
      </c>
      <c r="S1281">
        <f t="shared" si="1295"/>
        <v>160</v>
      </c>
      <c r="T1281">
        <f t="shared" si="1286"/>
        <v>67</v>
      </c>
      <c r="U1281" s="31">
        <f t="shared" si="1295"/>
        <v>160</v>
      </c>
      <c r="V1281">
        <f t="shared" si="1301"/>
        <v>68.714285714285708</v>
      </c>
      <c r="W1281" s="31">
        <f t="shared" ref="W1281" si="1328">W1280+1</f>
        <v>160</v>
      </c>
      <c r="X1281">
        <f t="shared" si="1310"/>
        <v>69.523809523809518</v>
      </c>
    </row>
    <row r="1282" spans="1:24" x14ac:dyDescent="0.45">
      <c r="A1282">
        <v>2024</v>
      </c>
      <c r="B1282">
        <v>6</v>
      </c>
      <c r="C1282">
        <v>9</v>
      </c>
      <c r="D1282">
        <v>80</v>
      </c>
      <c r="E1282">
        <v>61</v>
      </c>
      <c r="F1282">
        <v>0.17</v>
      </c>
      <c r="G1282">
        <v>0</v>
      </c>
      <c r="H1282">
        <v>0</v>
      </c>
      <c r="S1282">
        <f t="shared" si="1295"/>
        <v>161</v>
      </c>
      <c r="T1282">
        <f t="shared" si="1286"/>
        <v>70.5</v>
      </c>
      <c r="U1282" s="31">
        <f t="shared" si="1295"/>
        <v>161</v>
      </c>
      <c r="V1282">
        <f t="shared" si="1301"/>
        <v>68.642857142857139</v>
      </c>
      <c r="W1282" s="31">
        <f t="shared" ref="W1282" si="1329">W1281+1</f>
        <v>161</v>
      </c>
      <c r="X1282">
        <f t="shared" si="1310"/>
        <v>69.476190476190482</v>
      </c>
    </row>
    <row r="1283" spans="1:24" x14ac:dyDescent="0.45">
      <c r="A1283">
        <v>2024</v>
      </c>
      <c r="B1283">
        <v>6</v>
      </c>
      <c r="C1283">
        <v>10</v>
      </c>
      <c r="D1283">
        <v>78</v>
      </c>
      <c r="E1283">
        <v>57</v>
      </c>
      <c r="F1283">
        <v>0</v>
      </c>
      <c r="G1283">
        <v>0</v>
      </c>
      <c r="H1283">
        <v>0</v>
      </c>
      <c r="S1283">
        <f t="shared" si="1295"/>
        <v>162</v>
      </c>
      <c r="T1283">
        <f t="shared" si="1286"/>
        <v>67.5</v>
      </c>
      <c r="U1283" s="31">
        <f t="shared" si="1295"/>
        <v>162</v>
      </c>
      <c r="V1283">
        <f t="shared" si="1301"/>
        <v>68.464285714285708</v>
      </c>
      <c r="W1283" s="31">
        <f t="shared" ref="W1283" si="1330">W1282+1</f>
        <v>162</v>
      </c>
      <c r="X1283">
        <f t="shared" si="1310"/>
        <v>69.30952380952381</v>
      </c>
    </row>
    <row r="1284" spans="1:24" x14ac:dyDescent="0.45">
      <c r="A1284">
        <v>2024</v>
      </c>
      <c r="B1284">
        <v>6</v>
      </c>
      <c r="C1284">
        <v>11</v>
      </c>
      <c r="D1284">
        <v>79</v>
      </c>
      <c r="E1284">
        <v>55</v>
      </c>
      <c r="F1284">
        <v>0</v>
      </c>
      <c r="G1284">
        <v>0</v>
      </c>
      <c r="H1284">
        <v>0</v>
      </c>
      <c r="S1284">
        <f t="shared" si="1295"/>
        <v>163</v>
      </c>
      <c r="T1284">
        <f t="shared" si="1286"/>
        <v>67</v>
      </c>
      <c r="U1284" s="31">
        <f t="shared" si="1295"/>
        <v>163</v>
      </c>
      <c r="V1284">
        <f t="shared" si="1301"/>
        <v>68.321428571428569</v>
      </c>
      <c r="W1284" s="31">
        <f t="shared" ref="W1284" si="1331">W1283+1</f>
        <v>163</v>
      </c>
      <c r="X1284">
        <f t="shared" si="1310"/>
        <v>69.071428571428569</v>
      </c>
    </row>
    <row r="1285" spans="1:24" x14ac:dyDescent="0.45">
      <c r="A1285">
        <v>2024</v>
      </c>
      <c r="B1285">
        <v>6</v>
      </c>
      <c r="C1285">
        <v>12</v>
      </c>
      <c r="D1285">
        <v>84</v>
      </c>
      <c r="E1285">
        <v>54</v>
      </c>
      <c r="F1285">
        <v>0</v>
      </c>
      <c r="G1285">
        <v>0</v>
      </c>
      <c r="H1285">
        <v>0</v>
      </c>
      <c r="S1285">
        <f t="shared" si="1295"/>
        <v>164</v>
      </c>
      <c r="T1285">
        <f t="shared" si="1286"/>
        <v>69</v>
      </c>
      <c r="U1285" s="31">
        <f t="shared" si="1295"/>
        <v>164</v>
      </c>
      <c r="V1285">
        <f t="shared" si="1301"/>
        <v>68.607142857142861</v>
      </c>
      <c r="W1285" s="31">
        <f t="shared" ref="W1285" si="1332">W1284+1</f>
        <v>164</v>
      </c>
      <c r="X1285">
        <f t="shared" si="1310"/>
        <v>68.833333333333329</v>
      </c>
    </row>
    <row r="1286" spans="1:24" x14ac:dyDescent="0.45">
      <c r="A1286">
        <v>2024</v>
      </c>
      <c r="B1286">
        <v>6</v>
      </c>
      <c r="C1286">
        <v>13</v>
      </c>
      <c r="D1286">
        <v>89</v>
      </c>
      <c r="E1286">
        <v>60</v>
      </c>
      <c r="F1286">
        <v>0</v>
      </c>
      <c r="G1286">
        <v>0</v>
      </c>
      <c r="H1286">
        <v>0</v>
      </c>
      <c r="S1286">
        <f t="shared" si="1295"/>
        <v>165</v>
      </c>
      <c r="T1286">
        <f t="shared" si="1286"/>
        <v>74.5</v>
      </c>
      <c r="U1286" s="31">
        <f t="shared" si="1295"/>
        <v>165</v>
      </c>
      <c r="V1286">
        <f t="shared" si="1301"/>
        <v>69.464285714285708</v>
      </c>
      <c r="W1286" s="31">
        <f t="shared" ref="W1286" si="1333">W1285+1</f>
        <v>165</v>
      </c>
      <c r="X1286">
        <f t="shared" si="1310"/>
        <v>69.142857142857139</v>
      </c>
    </row>
    <row r="1287" spans="1:24" x14ac:dyDescent="0.45">
      <c r="A1287">
        <v>2024</v>
      </c>
      <c r="B1287">
        <v>6</v>
      </c>
      <c r="C1287">
        <v>14</v>
      </c>
      <c r="D1287">
        <v>89</v>
      </c>
      <c r="E1287">
        <v>61</v>
      </c>
      <c r="F1287">
        <v>0</v>
      </c>
      <c r="G1287">
        <v>0</v>
      </c>
      <c r="H1287">
        <v>0</v>
      </c>
      <c r="S1287">
        <f t="shared" si="1295"/>
        <v>166</v>
      </c>
      <c r="T1287">
        <f t="shared" si="1286"/>
        <v>75</v>
      </c>
      <c r="U1287" s="31">
        <f t="shared" si="1295"/>
        <v>166</v>
      </c>
      <c r="V1287">
        <f t="shared" si="1301"/>
        <v>70.321428571428569</v>
      </c>
      <c r="W1287" s="31">
        <f t="shared" ref="W1287" si="1334">W1286+1</f>
        <v>166</v>
      </c>
      <c r="X1287">
        <f t="shared" si="1310"/>
        <v>69.285714285714292</v>
      </c>
    </row>
    <row r="1288" spans="1:24" x14ac:dyDescent="0.45">
      <c r="A1288">
        <v>2024</v>
      </c>
      <c r="B1288">
        <v>6</v>
      </c>
      <c r="C1288">
        <v>15</v>
      </c>
      <c r="D1288">
        <v>91</v>
      </c>
      <c r="E1288">
        <v>63</v>
      </c>
      <c r="F1288">
        <v>0</v>
      </c>
      <c r="G1288">
        <v>0</v>
      </c>
      <c r="H1288">
        <v>0</v>
      </c>
      <c r="S1288">
        <f t="shared" si="1295"/>
        <v>167</v>
      </c>
      <c r="T1288">
        <f t="shared" si="1286"/>
        <v>77</v>
      </c>
      <c r="U1288" s="31">
        <f t="shared" si="1295"/>
        <v>167</v>
      </c>
      <c r="V1288">
        <f t="shared" si="1301"/>
        <v>71.285714285714292</v>
      </c>
      <c r="W1288" s="31">
        <f t="shared" ref="W1288" si="1335">W1287+1</f>
        <v>167</v>
      </c>
      <c r="X1288">
        <f t="shared" si="1310"/>
        <v>69.642857142857139</v>
      </c>
    </row>
    <row r="1289" spans="1:24" x14ac:dyDescent="0.45">
      <c r="A1289">
        <v>2024</v>
      </c>
      <c r="B1289">
        <v>6</v>
      </c>
      <c r="C1289">
        <v>16</v>
      </c>
      <c r="D1289">
        <v>93</v>
      </c>
      <c r="E1289">
        <v>63</v>
      </c>
      <c r="F1289">
        <v>0</v>
      </c>
      <c r="G1289">
        <v>0</v>
      </c>
      <c r="H1289">
        <v>0</v>
      </c>
      <c r="S1289">
        <f t="shared" si="1295"/>
        <v>168</v>
      </c>
      <c r="T1289">
        <f t="shared" si="1286"/>
        <v>78</v>
      </c>
      <c r="U1289" s="31">
        <f t="shared" si="1295"/>
        <v>168</v>
      </c>
      <c r="V1289">
        <f t="shared" si="1301"/>
        <v>72.035714285714292</v>
      </c>
      <c r="W1289" s="31">
        <f t="shared" ref="W1289" si="1336">W1288+1</f>
        <v>168</v>
      </c>
      <c r="X1289">
        <f t="shared" si="1310"/>
        <v>69.952380952380949</v>
      </c>
    </row>
    <row r="1290" spans="1:24" x14ac:dyDescent="0.45">
      <c r="A1290">
        <v>2024</v>
      </c>
      <c r="B1290">
        <v>6</v>
      </c>
      <c r="C1290">
        <v>17</v>
      </c>
      <c r="D1290">
        <v>92</v>
      </c>
      <c r="E1290">
        <v>66</v>
      </c>
      <c r="F1290">
        <v>0.03</v>
      </c>
      <c r="G1290">
        <v>0</v>
      </c>
      <c r="H1290">
        <v>0</v>
      </c>
      <c r="S1290">
        <f t="shared" si="1295"/>
        <v>169</v>
      </c>
      <c r="T1290">
        <f t="shared" si="1286"/>
        <v>79</v>
      </c>
      <c r="U1290" s="31">
        <f t="shared" si="1295"/>
        <v>169</v>
      </c>
      <c r="V1290">
        <f t="shared" si="1301"/>
        <v>72.5</v>
      </c>
      <c r="W1290" s="31">
        <f t="shared" ref="W1290" si="1337">W1289+1</f>
        <v>169</v>
      </c>
      <c r="X1290">
        <f t="shared" si="1310"/>
        <v>70.38095238095238</v>
      </c>
    </row>
    <row r="1291" spans="1:24" x14ac:dyDescent="0.45">
      <c r="A1291">
        <v>2024</v>
      </c>
      <c r="B1291">
        <v>6</v>
      </c>
      <c r="C1291">
        <v>18</v>
      </c>
      <c r="D1291">
        <v>92</v>
      </c>
      <c r="E1291">
        <v>67</v>
      </c>
      <c r="F1291">
        <v>0</v>
      </c>
      <c r="G1291">
        <v>0</v>
      </c>
      <c r="H1291">
        <v>0</v>
      </c>
      <c r="S1291">
        <f t="shared" si="1295"/>
        <v>170</v>
      </c>
      <c r="T1291">
        <f t="shared" si="1286"/>
        <v>79.5</v>
      </c>
      <c r="U1291" s="31">
        <f t="shared" si="1295"/>
        <v>170</v>
      </c>
      <c r="V1291">
        <f t="shared" si="1301"/>
        <v>72.928571428571431</v>
      </c>
      <c r="W1291" s="31">
        <f t="shared" ref="W1291" si="1338">W1290+1</f>
        <v>170</v>
      </c>
      <c r="X1291">
        <f t="shared" si="1310"/>
        <v>70.88095238095238</v>
      </c>
    </row>
    <row r="1292" spans="1:24" x14ac:dyDescent="0.45">
      <c r="A1292">
        <v>2024</v>
      </c>
      <c r="B1292">
        <v>6</v>
      </c>
      <c r="C1292">
        <v>19</v>
      </c>
      <c r="D1292">
        <v>89</v>
      </c>
      <c r="E1292">
        <v>63</v>
      </c>
      <c r="F1292">
        <v>0</v>
      </c>
      <c r="G1292">
        <v>0</v>
      </c>
      <c r="H1292">
        <v>0</v>
      </c>
      <c r="S1292">
        <f t="shared" si="1295"/>
        <v>171</v>
      </c>
      <c r="T1292">
        <f t="shared" si="1286"/>
        <v>76</v>
      </c>
      <c r="U1292" s="31">
        <f t="shared" si="1295"/>
        <v>171</v>
      </c>
      <c r="V1292">
        <f t="shared" si="1301"/>
        <v>73</v>
      </c>
      <c r="W1292" s="31">
        <f t="shared" ref="W1292" si="1339">W1291+1</f>
        <v>171</v>
      </c>
      <c r="X1292">
        <f t="shared" si="1310"/>
        <v>71.404761904761898</v>
      </c>
    </row>
    <row r="1293" spans="1:24" x14ac:dyDescent="0.45">
      <c r="A1293">
        <v>2024</v>
      </c>
      <c r="B1293">
        <v>6</v>
      </c>
      <c r="C1293">
        <v>20</v>
      </c>
      <c r="D1293">
        <v>91</v>
      </c>
      <c r="E1293">
        <v>61</v>
      </c>
      <c r="F1293">
        <v>0</v>
      </c>
      <c r="G1293">
        <v>0</v>
      </c>
      <c r="H1293">
        <v>0</v>
      </c>
      <c r="S1293">
        <f t="shared" si="1295"/>
        <v>172</v>
      </c>
      <c r="T1293">
        <f t="shared" si="1286"/>
        <v>76</v>
      </c>
      <c r="U1293" s="31">
        <f t="shared" si="1295"/>
        <v>172</v>
      </c>
      <c r="V1293">
        <f t="shared" si="1301"/>
        <v>73.214285714285708</v>
      </c>
      <c r="W1293" s="31">
        <f t="shared" ref="W1293" si="1340">W1292+1</f>
        <v>172</v>
      </c>
      <c r="X1293">
        <f t="shared" si="1310"/>
        <v>72.047619047619051</v>
      </c>
    </row>
    <row r="1294" spans="1:24" x14ac:dyDescent="0.45">
      <c r="A1294">
        <v>2024</v>
      </c>
      <c r="B1294">
        <v>6</v>
      </c>
      <c r="C1294">
        <v>21</v>
      </c>
      <c r="D1294">
        <v>93</v>
      </c>
      <c r="E1294">
        <v>63</v>
      </c>
      <c r="F1294">
        <v>0</v>
      </c>
      <c r="G1294">
        <v>0</v>
      </c>
      <c r="H1294">
        <v>0</v>
      </c>
      <c r="S1294">
        <f t="shared" si="1295"/>
        <v>173</v>
      </c>
      <c r="T1294">
        <f t="shared" si="1286"/>
        <v>78</v>
      </c>
      <c r="U1294" s="31">
        <f t="shared" si="1295"/>
        <v>173</v>
      </c>
      <c r="V1294">
        <f t="shared" si="1301"/>
        <v>73.857142857142861</v>
      </c>
      <c r="W1294" s="31">
        <f t="shared" ref="W1294" si="1341">W1293+1</f>
        <v>173</v>
      </c>
      <c r="X1294">
        <f t="shared" si="1310"/>
        <v>72.761904761904759</v>
      </c>
    </row>
    <row r="1295" spans="1:24" x14ac:dyDescent="0.45">
      <c r="A1295">
        <v>2024</v>
      </c>
      <c r="B1295">
        <v>6</v>
      </c>
      <c r="C1295">
        <v>22</v>
      </c>
      <c r="D1295">
        <v>94</v>
      </c>
      <c r="E1295">
        <v>63</v>
      </c>
      <c r="F1295">
        <v>0</v>
      </c>
      <c r="G1295">
        <v>0</v>
      </c>
      <c r="H1295">
        <v>0</v>
      </c>
      <c r="S1295">
        <f t="shared" si="1295"/>
        <v>174</v>
      </c>
      <c r="T1295">
        <f t="shared" si="1286"/>
        <v>78.5</v>
      </c>
      <c r="U1295" s="31">
        <f t="shared" si="1295"/>
        <v>174</v>
      </c>
      <c r="V1295">
        <f t="shared" si="1301"/>
        <v>74.678571428571431</v>
      </c>
      <c r="W1295" s="31">
        <f t="shared" ref="W1295" si="1342">W1294+1</f>
        <v>174</v>
      </c>
      <c r="X1295">
        <f t="shared" si="1310"/>
        <v>73.476190476190482</v>
      </c>
    </row>
    <row r="1296" spans="1:24" x14ac:dyDescent="0.45">
      <c r="A1296">
        <v>2024</v>
      </c>
      <c r="B1296">
        <v>6</v>
      </c>
      <c r="C1296">
        <v>23</v>
      </c>
      <c r="D1296">
        <v>93</v>
      </c>
      <c r="E1296">
        <v>68</v>
      </c>
      <c r="F1296">
        <v>0.01</v>
      </c>
      <c r="G1296">
        <v>0</v>
      </c>
      <c r="H1296">
        <v>0</v>
      </c>
      <c r="S1296">
        <f t="shared" si="1295"/>
        <v>175</v>
      </c>
      <c r="T1296">
        <f t="shared" si="1286"/>
        <v>80.5</v>
      </c>
      <c r="U1296" s="31">
        <f t="shared" si="1295"/>
        <v>175</v>
      </c>
      <c r="V1296">
        <f t="shared" si="1301"/>
        <v>75.392857142857139</v>
      </c>
      <c r="W1296" s="31">
        <f t="shared" ref="W1296" si="1343">W1295+1</f>
        <v>175</v>
      </c>
      <c r="X1296">
        <f t="shared" si="1310"/>
        <v>74.095238095238102</v>
      </c>
    </row>
    <row r="1297" spans="1:24" x14ac:dyDescent="0.45">
      <c r="A1297">
        <v>2024</v>
      </c>
      <c r="B1297">
        <v>6</v>
      </c>
      <c r="C1297">
        <v>24</v>
      </c>
      <c r="D1297">
        <v>90</v>
      </c>
      <c r="E1297">
        <v>63</v>
      </c>
      <c r="F1297">
        <v>0</v>
      </c>
      <c r="G1297">
        <v>0</v>
      </c>
      <c r="H1297">
        <v>0</v>
      </c>
      <c r="S1297">
        <f t="shared" si="1295"/>
        <v>176</v>
      </c>
      <c r="T1297">
        <f t="shared" si="1286"/>
        <v>76.5</v>
      </c>
      <c r="U1297" s="31">
        <f t="shared" si="1295"/>
        <v>176</v>
      </c>
      <c r="V1297">
        <f t="shared" si="1301"/>
        <v>76.035714285714292</v>
      </c>
      <c r="W1297" s="31">
        <f t="shared" ref="W1297" si="1344">W1296+1</f>
        <v>176</v>
      </c>
      <c r="X1297">
        <f t="shared" si="1310"/>
        <v>74.285714285714292</v>
      </c>
    </row>
    <row r="1298" spans="1:24" x14ac:dyDescent="0.45">
      <c r="A1298">
        <v>2024</v>
      </c>
      <c r="B1298">
        <v>6</v>
      </c>
      <c r="C1298">
        <v>25</v>
      </c>
      <c r="D1298">
        <v>92</v>
      </c>
      <c r="E1298">
        <v>57</v>
      </c>
      <c r="F1298">
        <v>0</v>
      </c>
      <c r="G1298">
        <v>0</v>
      </c>
      <c r="H1298">
        <v>0</v>
      </c>
      <c r="S1298">
        <f t="shared" si="1295"/>
        <v>177</v>
      </c>
      <c r="T1298">
        <f t="shared" si="1286"/>
        <v>74.5</v>
      </c>
      <c r="U1298" s="31">
        <f t="shared" si="1295"/>
        <v>177</v>
      </c>
      <c r="V1298">
        <f t="shared" si="1301"/>
        <v>76.571428571428569</v>
      </c>
      <c r="W1298" s="31">
        <f t="shared" ref="W1298" si="1345">W1297+1</f>
        <v>177</v>
      </c>
      <c r="X1298">
        <f t="shared" si="1310"/>
        <v>74.333333333333329</v>
      </c>
    </row>
    <row r="1299" spans="1:24" x14ac:dyDescent="0.45">
      <c r="A1299">
        <v>2024</v>
      </c>
      <c r="B1299">
        <v>6</v>
      </c>
      <c r="C1299">
        <v>26</v>
      </c>
      <c r="D1299">
        <v>96</v>
      </c>
      <c r="E1299">
        <v>63</v>
      </c>
      <c r="F1299" t="s">
        <v>116</v>
      </c>
      <c r="G1299" t="s">
        <v>117</v>
      </c>
      <c r="H1299">
        <v>0</v>
      </c>
      <c r="S1299">
        <f t="shared" si="1295"/>
        <v>178</v>
      </c>
      <c r="T1299">
        <f t="shared" si="1286"/>
        <v>79.5</v>
      </c>
      <c r="U1299" s="31">
        <f t="shared" si="1295"/>
        <v>178</v>
      </c>
      <c r="V1299">
        <f t="shared" si="1301"/>
        <v>77.321428571428569</v>
      </c>
      <c r="W1299" s="31">
        <f t="shared" ref="W1299" si="1346">W1298+1</f>
        <v>178</v>
      </c>
      <c r="X1299">
        <f t="shared" si="1310"/>
        <v>74.547619047619051</v>
      </c>
    </row>
    <row r="1300" spans="1:24" x14ac:dyDescent="0.45">
      <c r="A1300">
        <v>2024</v>
      </c>
      <c r="B1300">
        <v>6</v>
      </c>
      <c r="C1300">
        <v>27</v>
      </c>
      <c r="D1300">
        <v>87</v>
      </c>
      <c r="E1300">
        <v>69</v>
      </c>
      <c r="F1300">
        <v>0.09</v>
      </c>
      <c r="G1300">
        <v>0</v>
      </c>
      <c r="H1300">
        <v>0</v>
      </c>
      <c r="S1300">
        <f t="shared" si="1295"/>
        <v>179</v>
      </c>
      <c r="T1300">
        <f t="shared" si="1286"/>
        <v>78</v>
      </c>
      <c r="U1300" s="31">
        <f t="shared" si="1295"/>
        <v>179</v>
      </c>
      <c r="V1300">
        <f t="shared" si="1301"/>
        <v>77.571428571428569</v>
      </c>
      <c r="W1300" s="31">
        <f t="shared" ref="W1300" si="1347">W1299+1</f>
        <v>179</v>
      </c>
      <c r="X1300">
        <f t="shared" si="1310"/>
        <v>74.785714285714292</v>
      </c>
    </row>
    <row r="1301" spans="1:24" x14ac:dyDescent="0.45">
      <c r="A1301">
        <v>2024</v>
      </c>
      <c r="B1301">
        <v>6</v>
      </c>
      <c r="C1301">
        <v>28</v>
      </c>
      <c r="D1301">
        <v>92</v>
      </c>
      <c r="E1301">
        <v>64</v>
      </c>
      <c r="F1301">
        <v>0</v>
      </c>
      <c r="G1301">
        <v>0</v>
      </c>
      <c r="H1301">
        <v>0</v>
      </c>
      <c r="S1301">
        <f t="shared" si="1295"/>
        <v>180</v>
      </c>
      <c r="T1301">
        <f t="shared" si="1286"/>
        <v>78</v>
      </c>
      <c r="U1301" s="31">
        <f t="shared" si="1295"/>
        <v>180</v>
      </c>
      <c r="V1301">
        <f t="shared" si="1301"/>
        <v>77.785714285714292</v>
      </c>
      <c r="W1301" s="31">
        <f t="shared" ref="W1301" si="1348">W1300+1</f>
        <v>180</v>
      </c>
      <c r="X1301">
        <f t="shared" si="1310"/>
        <v>75.214285714285708</v>
      </c>
    </row>
    <row r="1302" spans="1:24" x14ac:dyDescent="0.45">
      <c r="A1302">
        <v>2024</v>
      </c>
      <c r="B1302">
        <v>6</v>
      </c>
      <c r="C1302">
        <v>29</v>
      </c>
      <c r="D1302">
        <v>93</v>
      </c>
      <c r="E1302">
        <v>70</v>
      </c>
      <c r="F1302">
        <v>0</v>
      </c>
      <c r="G1302">
        <v>0</v>
      </c>
      <c r="H1302">
        <v>0</v>
      </c>
      <c r="S1302">
        <f t="shared" si="1295"/>
        <v>181</v>
      </c>
      <c r="T1302">
        <f t="shared" si="1286"/>
        <v>81.5</v>
      </c>
      <c r="U1302" s="31">
        <f t="shared" si="1295"/>
        <v>181</v>
      </c>
      <c r="V1302">
        <f t="shared" si="1301"/>
        <v>78.107142857142861</v>
      </c>
      <c r="W1302" s="31">
        <f t="shared" ref="W1302" si="1349">W1301+1</f>
        <v>181</v>
      </c>
      <c r="X1302">
        <f t="shared" si="1310"/>
        <v>75.904761904761898</v>
      </c>
    </row>
    <row r="1303" spans="1:24" x14ac:dyDescent="0.45">
      <c r="A1303">
        <v>2024</v>
      </c>
      <c r="B1303">
        <v>6</v>
      </c>
      <c r="C1303">
        <v>30</v>
      </c>
      <c r="D1303">
        <v>88</v>
      </c>
      <c r="E1303">
        <v>70</v>
      </c>
      <c r="F1303">
        <v>0.82</v>
      </c>
      <c r="G1303">
        <v>0</v>
      </c>
      <c r="H1303">
        <v>0</v>
      </c>
      <c r="S1303">
        <f t="shared" si="1295"/>
        <v>182</v>
      </c>
      <c r="T1303">
        <f t="shared" si="1286"/>
        <v>79</v>
      </c>
      <c r="U1303" s="31">
        <f t="shared" si="1295"/>
        <v>182</v>
      </c>
      <c r="V1303">
        <f t="shared" si="1301"/>
        <v>78.178571428571431</v>
      </c>
      <c r="W1303" s="31">
        <f t="shared" ref="W1303" si="1350">W1302+1</f>
        <v>182</v>
      </c>
      <c r="X1303">
        <f t="shared" si="1310"/>
        <v>76.30952380952381</v>
      </c>
    </row>
    <row r="1304" spans="1:24" x14ac:dyDescent="0.45">
      <c r="A1304">
        <v>2024</v>
      </c>
      <c r="B1304">
        <v>7</v>
      </c>
      <c r="C1304">
        <v>1</v>
      </c>
      <c r="D1304">
        <v>84</v>
      </c>
      <c r="E1304">
        <v>64</v>
      </c>
      <c r="F1304">
        <v>0</v>
      </c>
      <c r="G1304">
        <v>0</v>
      </c>
      <c r="H1304">
        <v>0</v>
      </c>
      <c r="S1304">
        <f t="shared" si="1295"/>
        <v>183</v>
      </c>
      <c r="T1304">
        <f t="shared" si="1286"/>
        <v>74</v>
      </c>
      <c r="U1304" s="31">
        <f t="shared" si="1295"/>
        <v>183</v>
      </c>
      <c r="V1304">
        <f t="shared" si="1301"/>
        <v>77.821428571428569</v>
      </c>
      <c r="W1304" s="31">
        <f t="shared" ref="W1304" si="1351">W1303+1</f>
        <v>183</v>
      </c>
      <c r="X1304">
        <f t="shared" si="1310"/>
        <v>76.61904761904762</v>
      </c>
    </row>
    <row r="1305" spans="1:24" x14ac:dyDescent="0.45">
      <c r="A1305">
        <v>2024</v>
      </c>
      <c r="B1305">
        <v>7</v>
      </c>
      <c r="C1305">
        <v>2</v>
      </c>
      <c r="D1305">
        <v>89</v>
      </c>
      <c r="E1305">
        <v>61</v>
      </c>
      <c r="F1305">
        <v>0</v>
      </c>
      <c r="G1305">
        <v>0</v>
      </c>
      <c r="H1305">
        <v>0</v>
      </c>
      <c r="S1305">
        <f t="shared" si="1295"/>
        <v>184</v>
      </c>
      <c r="T1305">
        <f t="shared" si="1286"/>
        <v>75</v>
      </c>
      <c r="U1305" s="31">
        <f t="shared" si="1295"/>
        <v>184</v>
      </c>
      <c r="V1305">
        <f t="shared" si="1301"/>
        <v>77.5</v>
      </c>
      <c r="W1305" s="31">
        <f t="shared" ref="W1305" si="1352">W1304+1</f>
        <v>184</v>
      </c>
      <c r="X1305">
        <f t="shared" si="1310"/>
        <v>77</v>
      </c>
    </row>
    <row r="1306" spans="1:24" x14ac:dyDescent="0.45">
      <c r="A1306">
        <v>2024</v>
      </c>
      <c r="B1306">
        <v>7</v>
      </c>
      <c r="C1306">
        <v>3</v>
      </c>
      <c r="D1306">
        <v>91</v>
      </c>
      <c r="E1306">
        <v>65</v>
      </c>
      <c r="F1306">
        <v>0</v>
      </c>
      <c r="G1306">
        <v>0</v>
      </c>
      <c r="H1306">
        <v>0</v>
      </c>
      <c r="S1306">
        <f t="shared" si="1295"/>
        <v>185</v>
      </c>
      <c r="T1306">
        <f t="shared" si="1286"/>
        <v>78</v>
      </c>
      <c r="U1306" s="31">
        <f t="shared" si="1295"/>
        <v>185</v>
      </c>
      <c r="V1306">
        <f t="shared" si="1301"/>
        <v>77.642857142857139</v>
      </c>
      <c r="W1306" s="31">
        <f t="shared" ref="W1306" si="1353">W1305+1</f>
        <v>185</v>
      </c>
      <c r="X1306">
        <f t="shared" si="1310"/>
        <v>77.428571428571431</v>
      </c>
    </row>
    <row r="1307" spans="1:24" x14ac:dyDescent="0.45">
      <c r="A1307">
        <v>2024</v>
      </c>
      <c r="B1307">
        <v>7</v>
      </c>
      <c r="C1307">
        <v>4</v>
      </c>
      <c r="D1307">
        <v>95</v>
      </c>
      <c r="E1307">
        <v>69</v>
      </c>
      <c r="F1307">
        <v>0</v>
      </c>
      <c r="G1307">
        <v>0</v>
      </c>
      <c r="H1307">
        <v>0</v>
      </c>
      <c r="S1307">
        <f t="shared" si="1295"/>
        <v>186</v>
      </c>
      <c r="T1307">
        <f t="shared" ref="T1307:T1370" si="1354">AVERAGE(D1307:E1307)</f>
        <v>82</v>
      </c>
      <c r="U1307" s="31">
        <f t="shared" si="1295"/>
        <v>186</v>
      </c>
      <c r="V1307">
        <f t="shared" si="1301"/>
        <v>78.071428571428569</v>
      </c>
      <c r="W1307" s="31">
        <f t="shared" ref="W1307" si="1355">W1306+1</f>
        <v>186</v>
      </c>
      <c r="X1307">
        <f t="shared" si="1310"/>
        <v>77.785714285714292</v>
      </c>
    </row>
    <row r="1308" spans="1:24" x14ac:dyDescent="0.45">
      <c r="A1308">
        <v>2024</v>
      </c>
      <c r="B1308">
        <v>7</v>
      </c>
      <c r="C1308">
        <v>5</v>
      </c>
      <c r="D1308">
        <v>89</v>
      </c>
      <c r="E1308">
        <v>71</v>
      </c>
      <c r="F1308">
        <v>0.19</v>
      </c>
      <c r="G1308">
        <v>0</v>
      </c>
      <c r="H1308">
        <v>0</v>
      </c>
      <c r="S1308">
        <f t="shared" si="1295"/>
        <v>187</v>
      </c>
      <c r="T1308">
        <f t="shared" si="1354"/>
        <v>80</v>
      </c>
      <c r="U1308" s="31">
        <f t="shared" si="1295"/>
        <v>187</v>
      </c>
      <c r="V1308">
        <f t="shared" si="1301"/>
        <v>78.214285714285708</v>
      </c>
      <c r="W1308" s="31">
        <f t="shared" ref="W1308" si="1356">W1307+1</f>
        <v>187</v>
      </c>
      <c r="X1308">
        <f t="shared" si="1310"/>
        <v>78.023809523809518</v>
      </c>
    </row>
    <row r="1309" spans="1:24" x14ac:dyDescent="0.45">
      <c r="A1309">
        <v>2024</v>
      </c>
      <c r="B1309">
        <v>7</v>
      </c>
      <c r="C1309">
        <v>6</v>
      </c>
      <c r="D1309">
        <v>90</v>
      </c>
      <c r="E1309">
        <v>71</v>
      </c>
      <c r="F1309">
        <v>0</v>
      </c>
      <c r="G1309">
        <v>0</v>
      </c>
      <c r="H1309">
        <v>0</v>
      </c>
      <c r="S1309">
        <f t="shared" si="1295"/>
        <v>188</v>
      </c>
      <c r="T1309">
        <f t="shared" si="1354"/>
        <v>80.5</v>
      </c>
      <c r="U1309" s="31">
        <f t="shared" si="1295"/>
        <v>188</v>
      </c>
      <c r="V1309">
        <f t="shared" si="1301"/>
        <v>78.357142857142861</v>
      </c>
      <c r="W1309" s="31">
        <f t="shared" ref="W1309" si="1357">W1308+1</f>
        <v>188</v>
      </c>
      <c r="X1309">
        <f t="shared" si="1310"/>
        <v>78.19047619047619</v>
      </c>
    </row>
    <row r="1310" spans="1:24" x14ac:dyDescent="0.45">
      <c r="A1310">
        <v>2024</v>
      </c>
      <c r="B1310">
        <v>7</v>
      </c>
      <c r="C1310">
        <v>7</v>
      </c>
      <c r="D1310">
        <v>93</v>
      </c>
      <c r="E1310">
        <v>68</v>
      </c>
      <c r="F1310">
        <v>0</v>
      </c>
      <c r="G1310">
        <v>0</v>
      </c>
      <c r="H1310">
        <v>0</v>
      </c>
      <c r="S1310">
        <f t="shared" si="1295"/>
        <v>189</v>
      </c>
      <c r="T1310">
        <f t="shared" si="1354"/>
        <v>80.5</v>
      </c>
      <c r="U1310" s="31">
        <f t="shared" si="1295"/>
        <v>189</v>
      </c>
      <c r="V1310">
        <f t="shared" si="1301"/>
        <v>78.357142857142861</v>
      </c>
      <c r="W1310" s="31">
        <f t="shared" ref="W1310" si="1358">W1309+1</f>
        <v>189</v>
      </c>
      <c r="X1310">
        <f t="shared" si="1310"/>
        <v>78.30952380952381</v>
      </c>
    </row>
    <row r="1311" spans="1:24" x14ac:dyDescent="0.45">
      <c r="A1311">
        <v>2024</v>
      </c>
      <c r="B1311">
        <v>7</v>
      </c>
      <c r="C1311">
        <v>8</v>
      </c>
      <c r="D1311">
        <v>94</v>
      </c>
      <c r="E1311">
        <v>68</v>
      </c>
      <c r="F1311">
        <v>0</v>
      </c>
      <c r="G1311">
        <v>0</v>
      </c>
      <c r="H1311">
        <v>0</v>
      </c>
      <c r="S1311">
        <f t="shared" si="1295"/>
        <v>190</v>
      </c>
      <c r="T1311">
        <f t="shared" si="1354"/>
        <v>81</v>
      </c>
      <c r="U1311" s="31">
        <f t="shared" si="1295"/>
        <v>190</v>
      </c>
      <c r="V1311">
        <f t="shared" si="1301"/>
        <v>78.678571428571431</v>
      </c>
      <c r="W1311" s="31">
        <f t="shared" ref="W1311" si="1359">W1310+1</f>
        <v>190</v>
      </c>
      <c r="X1311">
        <f t="shared" si="1310"/>
        <v>78.404761904761898</v>
      </c>
    </row>
    <row r="1312" spans="1:24" x14ac:dyDescent="0.45">
      <c r="A1312">
        <v>2024</v>
      </c>
      <c r="B1312">
        <v>7</v>
      </c>
      <c r="C1312">
        <v>9</v>
      </c>
      <c r="D1312">
        <v>96</v>
      </c>
      <c r="E1312">
        <v>72</v>
      </c>
      <c r="F1312">
        <v>0.17</v>
      </c>
      <c r="G1312">
        <v>0</v>
      </c>
      <c r="H1312">
        <v>0</v>
      </c>
      <c r="S1312">
        <f t="shared" si="1295"/>
        <v>191</v>
      </c>
      <c r="T1312">
        <f t="shared" si="1354"/>
        <v>84</v>
      </c>
      <c r="U1312" s="31">
        <f t="shared" si="1295"/>
        <v>191</v>
      </c>
      <c r="V1312">
        <f t="shared" si="1301"/>
        <v>79.357142857142861</v>
      </c>
      <c r="W1312" s="31">
        <f t="shared" ref="W1312" si="1360">W1311+1</f>
        <v>191</v>
      </c>
      <c r="X1312">
        <f t="shared" si="1310"/>
        <v>78.61904761904762</v>
      </c>
    </row>
    <row r="1313" spans="1:24" x14ac:dyDescent="0.45">
      <c r="A1313">
        <v>2024</v>
      </c>
      <c r="B1313">
        <v>7</v>
      </c>
      <c r="C1313">
        <v>10</v>
      </c>
      <c r="D1313">
        <v>83</v>
      </c>
      <c r="E1313">
        <v>64</v>
      </c>
      <c r="F1313">
        <v>0</v>
      </c>
      <c r="G1313">
        <v>0</v>
      </c>
      <c r="H1313">
        <v>0</v>
      </c>
      <c r="S1313">
        <f t="shared" si="1295"/>
        <v>192</v>
      </c>
      <c r="T1313">
        <f t="shared" si="1354"/>
        <v>73.5</v>
      </c>
      <c r="U1313" s="31">
        <f t="shared" si="1295"/>
        <v>192</v>
      </c>
      <c r="V1313">
        <f t="shared" si="1301"/>
        <v>78.928571428571431</v>
      </c>
      <c r="W1313" s="31">
        <f t="shared" ref="W1313" si="1361">W1312+1</f>
        <v>192</v>
      </c>
      <c r="X1313">
        <f t="shared" si="1310"/>
        <v>78.5</v>
      </c>
    </row>
    <row r="1314" spans="1:24" x14ac:dyDescent="0.45">
      <c r="A1314">
        <v>2024</v>
      </c>
      <c r="B1314">
        <v>7</v>
      </c>
      <c r="C1314">
        <v>11</v>
      </c>
      <c r="D1314">
        <v>90</v>
      </c>
      <c r="E1314">
        <v>58</v>
      </c>
      <c r="F1314">
        <v>0</v>
      </c>
      <c r="G1314">
        <v>0</v>
      </c>
      <c r="H1314">
        <v>0</v>
      </c>
      <c r="S1314">
        <f t="shared" si="1295"/>
        <v>193</v>
      </c>
      <c r="T1314">
        <f t="shared" si="1354"/>
        <v>74</v>
      </c>
      <c r="U1314" s="31">
        <f t="shared" si="1295"/>
        <v>193</v>
      </c>
      <c r="V1314">
        <f t="shared" si="1301"/>
        <v>78.642857142857139</v>
      </c>
      <c r="W1314" s="31">
        <f t="shared" ref="W1314" si="1362">W1313+1</f>
        <v>193</v>
      </c>
      <c r="X1314">
        <f t="shared" si="1310"/>
        <v>78.404761904761898</v>
      </c>
    </row>
    <row r="1315" spans="1:24" x14ac:dyDescent="0.45">
      <c r="A1315">
        <v>2024</v>
      </c>
      <c r="B1315">
        <v>7</v>
      </c>
      <c r="C1315">
        <v>12</v>
      </c>
      <c r="D1315">
        <v>93</v>
      </c>
      <c r="E1315">
        <v>59</v>
      </c>
      <c r="F1315">
        <v>0</v>
      </c>
      <c r="G1315">
        <v>0</v>
      </c>
      <c r="H1315">
        <v>0</v>
      </c>
      <c r="S1315">
        <f t="shared" ref="S1315:U1378" si="1363">S1314+1</f>
        <v>194</v>
      </c>
      <c r="T1315">
        <f t="shared" si="1354"/>
        <v>76</v>
      </c>
      <c r="U1315" s="31">
        <f t="shared" si="1363"/>
        <v>194</v>
      </c>
      <c r="V1315">
        <f t="shared" si="1301"/>
        <v>78.5</v>
      </c>
      <c r="W1315" s="31">
        <f t="shared" ref="W1315" si="1364">W1314+1</f>
        <v>194</v>
      </c>
      <c r="X1315">
        <f t="shared" si="1310"/>
        <v>78.30952380952381</v>
      </c>
    </row>
    <row r="1316" spans="1:24" x14ac:dyDescent="0.45">
      <c r="A1316">
        <v>2024</v>
      </c>
      <c r="B1316">
        <v>7</v>
      </c>
      <c r="C1316">
        <v>13</v>
      </c>
      <c r="D1316">
        <v>96</v>
      </c>
      <c r="E1316">
        <v>64</v>
      </c>
      <c r="F1316">
        <v>0</v>
      </c>
      <c r="G1316">
        <v>0</v>
      </c>
      <c r="H1316">
        <v>0</v>
      </c>
      <c r="S1316">
        <f t="shared" si="1363"/>
        <v>195</v>
      </c>
      <c r="T1316">
        <f t="shared" si="1354"/>
        <v>80</v>
      </c>
      <c r="U1316" s="31">
        <f t="shared" si="1363"/>
        <v>195</v>
      </c>
      <c r="V1316">
        <f t="shared" si="1301"/>
        <v>78.392857142857139</v>
      </c>
      <c r="W1316" s="31">
        <f t="shared" ref="W1316" si="1365">W1315+1</f>
        <v>195</v>
      </c>
      <c r="X1316">
        <f t="shared" si="1310"/>
        <v>78.38095238095238</v>
      </c>
    </row>
    <row r="1317" spans="1:24" x14ac:dyDescent="0.45">
      <c r="A1317">
        <v>2024</v>
      </c>
      <c r="B1317">
        <v>7</v>
      </c>
      <c r="C1317">
        <v>14</v>
      </c>
      <c r="D1317">
        <v>96</v>
      </c>
      <c r="E1317">
        <v>64</v>
      </c>
      <c r="F1317">
        <v>0</v>
      </c>
      <c r="G1317">
        <v>0</v>
      </c>
      <c r="H1317">
        <v>0</v>
      </c>
      <c r="S1317">
        <f t="shared" si="1363"/>
        <v>196</v>
      </c>
      <c r="T1317">
        <f t="shared" si="1354"/>
        <v>80</v>
      </c>
      <c r="U1317" s="31">
        <f t="shared" si="1363"/>
        <v>196</v>
      </c>
      <c r="V1317">
        <f t="shared" si="1301"/>
        <v>78.464285714285708</v>
      </c>
      <c r="W1317" s="31">
        <f t="shared" ref="W1317" si="1366">W1316+1</f>
        <v>196</v>
      </c>
      <c r="X1317">
        <f t="shared" si="1310"/>
        <v>78.357142857142861</v>
      </c>
    </row>
    <row r="1318" spans="1:24" x14ac:dyDescent="0.45">
      <c r="A1318">
        <v>2024</v>
      </c>
      <c r="B1318">
        <v>7</v>
      </c>
      <c r="C1318">
        <v>15</v>
      </c>
      <c r="D1318">
        <v>95</v>
      </c>
      <c r="E1318">
        <v>63</v>
      </c>
      <c r="F1318">
        <v>0</v>
      </c>
      <c r="G1318">
        <v>0</v>
      </c>
      <c r="H1318">
        <v>0</v>
      </c>
      <c r="S1318">
        <f t="shared" si="1363"/>
        <v>197</v>
      </c>
      <c r="T1318">
        <f t="shared" si="1354"/>
        <v>79</v>
      </c>
      <c r="U1318" s="31">
        <f t="shared" si="1363"/>
        <v>197</v>
      </c>
      <c r="V1318">
        <f t="shared" si="1301"/>
        <v>78.821428571428569</v>
      </c>
      <c r="W1318" s="31">
        <f t="shared" ref="W1318" si="1367">W1317+1</f>
        <v>197</v>
      </c>
      <c r="X1318">
        <f t="shared" si="1310"/>
        <v>78.476190476190482</v>
      </c>
    </row>
    <row r="1319" spans="1:24" x14ac:dyDescent="0.45">
      <c r="A1319">
        <v>2024</v>
      </c>
      <c r="B1319">
        <v>7</v>
      </c>
      <c r="C1319">
        <v>16</v>
      </c>
      <c r="D1319">
        <v>92</v>
      </c>
      <c r="E1319">
        <v>69</v>
      </c>
      <c r="F1319">
        <v>0</v>
      </c>
      <c r="G1319">
        <v>0</v>
      </c>
      <c r="H1319">
        <v>0</v>
      </c>
      <c r="S1319">
        <f t="shared" si="1363"/>
        <v>198</v>
      </c>
      <c r="T1319">
        <f t="shared" si="1354"/>
        <v>80.5</v>
      </c>
      <c r="U1319" s="31">
        <f t="shared" si="1363"/>
        <v>198</v>
      </c>
      <c r="V1319">
        <f t="shared" si="1301"/>
        <v>79.214285714285708</v>
      </c>
      <c r="W1319" s="31">
        <f t="shared" ref="W1319" si="1368">W1318+1</f>
        <v>198</v>
      </c>
      <c r="X1319">
        <f t="shared" si="1310"/>
        <v>78.761904761904759</v>
      </c>
    </row>
    <row r="1320" spans="1:24" x14ac:dyDescent="0.45">
      <c r="A1320">
        <v>2024</v>
      </c>
      <c r="B1320">
        <v>7</v>
      </c>
      <c r="C1320">
        <v>17</v>
      </c>
      <c r="D1320">
        <v>95</v>
      </c>
      <c r="E1320">
        <v>69</v>
      </c>
      <c r="F1320" t="s">
        <v>116</v>
      </c>
      <c r="G1320" t="s">
        <v>117</v>
      </c>
      <c r="H1320">
        <v>0</v>
      </c>
      <c r="S1320">
        <f t="shared" si="1363"/>
        <v>199</v>
      </c>
      <c r="T1320">
        <f t="shared" si="1354"/>
        <v>82</v>
      </c>
      <c r="U1320" s="31">
        <f t="shared" si="1363"/>
        <v>199</v>
      </c>
      <c r="V1320">
        <f t="shared" ref="V1320:V1383" si="1369">AVERAGE(T1307:T1320)</f>
        <v>79.5</v>
      </c>
      <c r="W1320" s="31">
        <f t="shared" ref="W1320" si="1370">W1319+1</f>
        <v>199</v>
      </c>
      <c r="X1320">
        <f t="shared" si="1310"/>
        <v>78.88095238095238</v>
      </c>
    </row>
    <row r="1321" spans="1:24" x14ac:dyDescent="0.45">
      <c r="A1321">
        <v>2024</v>
      </c>
      <c r="B1321">
        <v>7</v>
      </c>
      <c r="C1321">
        <v>18</v>
      </c>
      <c r="D1321">
        <v>82</v>
      </c>
      <c r="E1321">
        <v>67</v>
      </c>
      <c r="F1321">
        <v>0.51</v>
      </c>
      <c r="G1321">
        <v>0</v>
      </c>
      <c r="H1321">
        <v>0</v>
      </c>
      <c r="S1321">
        <f t="shared" si="1363"/>
        <v>200</v>
      </c>
      <c r="T1321">
        <f t="shared" si="1354"/>
        <v>74.5</v>
      </c>
      <c r="U1321" s="31">
        <f t="shared" si="1363"/>
        <v>200</v>
      </c>
      <c r="V1321">
        <f t="shared" si="1369"/>
        <v>78.964285714285708</v>
      </c>
      <c r="W1321" s="31">
        <f t="shared" ref="W1321" si="1371">W1320+1</f>
        <v>200</v>
      </c>
      <c r="X1321">
        <f t="shared" si="1310"/>
        <v>78.714285714285708</v>
      </c>
    </row>
    <row r="1322" spans="1:24" x14ac:dyDescent="0.45">
      <c r="A1322">
        <v>2024</v>
      </c>
      <c r="B1322">
        <v>7</v>
      </c>
      <c r="C1322">
        <v>19</v>
      </c>
      <c r="D1322">
        <v>90</v>
      </c>
      <c r="E1322">
        <v>64</v>
      </c>
      <c r="F1322">
        <v>0</v>
      </c>
      <c r="G1322">
        <v>0</v>
      </c>
      <c r="H1322">
        <v>0</v>
      </c>
      <c r="S1322">
        <f t="shared" si="1363"/>
        <v>201</v>
      </c>
      <c r="T1322">
        <f t="shared" si="1354"/>
        <v>77</v>
      </c>
      <c r="U1322" s="31">
        <f t="shared" si="1363"/>
        <v>201</v>
      </c>
      <c r="V1322">
        <f t="shared" si="1369"/>
        <v>78.75</v>
      </c>
      <c r="W1322" s="31">
        <f t="shared" ref="W1322" si="1372">W1321+1</f>
        <v>201</v>
      </c>
      <c r="X1322">
        <f t="shared" si="1310"/>
        <v>78.666666666666671</v>
      </c>
    </row>
    <row r="1323" spans="1:24" x14ac:dyDescent="0.45">
      <c r="A1323">
        <v>2024</v>
      </c>
      <c r="B1323">
        <v>7</v>
      </c>
      <c r="C1323">
        <v>20</v>
      </c>
      <c r="D1323">
        <v>79</v>
      </c>
      <c r="E1323">
        <v>68</v>
      </c>
      <c r="F1323">
        <v>0.36</v>
      </c>
      <c r="G1323">
        <v>0</v>
      </c>
      <c r="H1323">
        <v>0</v>
      </c>
      <c r="S1323">
        <f t="shared" si="1363"/>
        <v>202</v>
      </c>
      <c r="T1323">
        <f t="shared" si="1354"/>
        <v>73.5</v>
      </c>
      <c r="U1323" s="31">
        <f t="shared" si="1363"/>
        <v>202</v>
      </c>
      <c r="V1323">
        <f t="shared" si="1369"/>
        <v>78.25</v>
      </c>
      <c r="W1323" s="31">
        <f t="shared" ref="W1323" si="1373">W1322+1</f>
        <v>202</v>
      </c>
      <c r="X1323">
        <f t="shared" si="1310"/>
        <v>78.285714285714292</v>
      </c>
    </row>
    <row r="1324" spans="1:24" x14ac:dyDescent="0.45">
      <c r="A1324">
        <v>2024</v>
      </c>
      <c r="B1324">
        <v>7</v>
      </c>
      <c r="C1324">
        <v>21</v>
      </c>
      <c r="D1324">
        <v>89</v>
      </c>
      <c r="E1324">
        <v>65</v>
      </c>
      <c r="F1324">
        <v>0</v>
      </c>
      <c r="G1324">
        <v>0</v>
      </c>
      <c r="H1324">
        <v>0</v>
      </c>
      <c r="S1324">
        <f t="shared" si="1363"/>
        <v>203</v>
      </c>
      <c r="T1324">
        <f t="shared" si="1354"/>
        <v>77</v>
      </c>
      <c r="U1324" s="31">
        <f t="shared" si="1363"/>
        <v>203</v>
      </c>
      <c r="V1324">
        <f t="shared" si="1369"/>
        <v>78</v>
      </c>
      <c r="W1324" s="31">
        <f t="shared" ref="W1324" si="1374">W1323+1</f>
        <v>203</v>
      </c>
      <c r="X1324">
        <f t="shared" si="1310"/>
        <v>78.19047619047619</v>
      </c>
    </row>
    <row r="1325" spans="1:24" x14ac:dyDescent="0.45">
      <c r="A1325">
        <v>2024</v>
      </c>
      <c r="B1325">
        <v>7</v>
      </c>
      <c r="C1325">
        <v>22</v>
      </c>
      <c r="D1325">
        <v>86</v>
      </c>
      <c r="E1325">
        <v>68</v>
      </c>
      <c r="F1325">
        <v>0.03</v>
      </c>
      <c r="G1325">
        <v>0</v>
      </c>
      <c r="H1325">
        <v>0</v>
      </c>
      <c r="S1325">
        <f t="shared" si="1363"/>
        <v>204</v>
      </c>
      <c r="T1325">
        <f t="shared" si="1354"/>
        <v>77</v>
      </c>
      <c r="U1325" s="31">
        <f t="shared" si="1363"/>
        <v>204</v>
      </c>
      <c r="V1325">
        <f t="shared" si="1369"/>
        <v>77.714285714285708</v>
      </c>
      <c r="W1325" s="31">
        <f t="shared" ref="W1325" si="1375">W1324+1</f>
        <v>204</v>
      </c>
      <c r="X1325">
        <f t="shared" si="1310"/>
        <v>78.333333333333329</v>
      </c>
    </row>
    <row r="1326" spans="1:24" x14ac:dyDescent="0.45">
      <c r="A1326">
        <v>2024</v>
      </c>
      <c r="B1326">
        <v>7</v>
      </c>
      <c r="C1326">
        <v>23</v>
      </c>
      <c r="D1326">
        <v>87</v>
      </c>
      <c r="E1326">
        <v>68</v>
      </c>
      <c r="F1326">
        <v>0.05</v>
      </c>
      <c r="G1326">
        <v>0</v>
      </c>
      <c r="H1326">
        <v>0</v>
      </c>
      <c r="S1326">
        <f t="shared" si="1363"/>
        <v>205</v>
      </c>
      <c r="T1326">
        <f t="shared" si="1354"/>
        <v>77.5</v>
      </c>
      <c r="U1326" s="31">
        <f t="shared" si="1363"/>
        <v>205</v>
      </c>
      <c r="V1326">
        <f t="shared" si="1369"/>
        <v>77.25</v>
      </c>
      <c r="W1326" s="31">
        <f t="shared" ref="W1326" si="1376">W1325+1</f>
        <v>205</v>
      </c>
      <c r="X1326">
        <f t="shared" si="1310"/>
        <v>78.452380952380949</v>
      </c>
    </row>
    <row r="1327" spans="1:24" x14ac:dyDescent="0.45">
      <c r="A1327">
        <v>2024</v>
      </c>
      <c r="B1327">
        <v>7</v>
      </c>
      <c r="C1327">
        <v>24</v>
      </c>
      <c r="D1327">
        <v>83</v>
      </c>
      <c r="E1327">
        <v>71</v>
      </c>
      <c r="F1327">
        <v>0.65</v>
      </c>
      <c r="G1327">
        <v>0</v>
      </c>
      <c r="H1327">
        <v>0</v>
      </c>
      <c r="S1327">
        <f t="shared" si="1363"/>
        <v>206</v>
      </c>
      <c r="T1327">
        <f t="shared" si="1354"/>
        <v>77</v>
      </c>
      <c r="U1327" s="31">
        <f t="shared" si="1363"/>
        <v>206</v>
      </c>
      <c r="V1327">
        <f t="shared" si="1369"/>
        <v>77.5</v>
      </c>
      <c r="W1327" s="31">
        <f t="shared" ref="W1327" si="1377">W1326+1</f>
        <v>206</v>
      </c>
      <c r="X1327">
        <f t="shared" ref="X1327:X1390" si="1378">AVERAGE(T1307:T1327)</f>
        <v>78.404761904761898</v>
      </c>
    </row>
    <row r="1328" spans="1:24" x14ac:dyDescent="0.45">
      <c r="A1328">
        <v>2024</v>
      </c>
      <c r="B1328">
        <v>7</v>
      </c>
      <c r="C1328">
        <v>25</v>
      </c>
      <c r="D1328">
        <v>83</v>
      </c>
      <c r="E1328">
        <v>70</v>
      </c>
      <c r="F1328">
        <v>0.04</v>
      </c>
      <c r="G1328">
        <v>0</v>
      </c>
      <c r="H1328">
        <v>0</v>
      </c>
      <c r="S1328">
        <f t="shared" si="1363"/>
        <v>207</v>
      </c>
      <c r="T1328">
        <f t="shared" si="1354"/>
        <v>76.5</v>
      </c>
      <c r="U1328" s="31">
        <f t="shared" si="1363"/>
        <v>207</v>
      </c>
      <c r="V1328">
        <f t="shared" si="1369"/>
        <v>77.678571428571431</v>
      </c>
      <c r="W1328" s="31">
        <f t="shared" ref="W1328" si="1379">W1327+1</f>
        <v>207</v>
      </c>
      <c r="X1328">
        <f t="shared" si="1378"/>
        <v>78.142857142857139</v>
      </c>
    </row>
    <row r="1329" spans="1:24" x14ac:dyDescent="0.45">
      <c r="A1329">
        <v>2024</v>
      </c>
      <c r="B1329">
        <v>7</v>
      </c>
      <c r="C1329">
        <v>26</v>
      </c>
      <c r="D1329">
        <v>87</v>
      </c>
      <c r="E1329">
        <v>67</v>
      </c>
      <c r="F1329">
        <v>0</v>
      </c>
      <c r="G1329">
        <v>0</v>
      </c>
      <c r="H1329">
        <v>0</v>
      </c>
      <c r="S1329">
        <f t="shared" si="1363"/>
        <v>208</v>
      </c>
      <c r="T1329">
        <f t="shared" si="1354"/>
        <v>77</v>
      </c>
      <c r="U1329" s="31">
        <f t="shared" si="1363"/>
        <v>208</v>
      </c>
      <c r="V1329">
        <f t="shared" si="1369"/>
        <v>77.75</v>
      </c>
      <c r="W1329" s="31">
        <f t="shared" ref="W1329" si="1380">W1328+1</f>
        <v>208</v>
      </c>
      <c r="X1329">
        <f t="shared" si="1378"/>
        <v>78</v>
      </c>
    </row>
    <row r="1330" spans="1:24" x14ac:dyDescent="0.45">
      <c r="A1330">
        <v>2024</v>
      </c>
      <c r="B1330">
        <v>7</v>
      </c>
      <c r="C1330">
        <v>27</v>
      </c>
      <c r="D1330">
        <v>89</v>
      </c>
      <c r="E1330">
        <v>62</v>
      </c>
      <c r="F1330">
        <v>0</v>
      </c>
      <c r="G1330">
        <v>0</v>
      </c>
      <c r="H1330">
        <v>0</v>
      </c>
      <c r="S1330">
        <f t="shared" si="1363"/>
        <v>209</v>
      </c>
      <c r="T1330">
        <f t="shared" si="1354"/>
        <v>75.5</v>
      </c>
      <c r="U1330" s="31">
        <f t="shared" si="1363"/>
        <v>209</v>
      </c>
      <c r="V1330">
        <f t="shared" si="1369"/>
        <v>77.428571428571431</v>
      </c>
      <c r="W1330" s="31">
        <f t="shared" ref="W1330" si="1381">W1329+1</f>
        <v>209</v>
      </c>
      <c r="X1330">
        <f t="shared" si="1378"/>
        <v>77.761904761904759</v>
      </c>
    </row>
    <row r="1331" spans="1:24" x14ac:dyDescent="0.45">
      <c r="A1331">
        <v>2024</v>
      </c>
      <c r="B1331">
        <v>7</v>
      </c>
      <c r="C1331">
        <v>28</v>
      </c>
      <c r="D1331">
        <v>89</v>
      </c>
      <c r="E1331">
        <v>64</v>
      </c>
      <c r="F1331">
        <v>0.23</v>
      </c>
      <c r="G1331">
        <v>0</v>
      </c>
      <c r="H1331">
        <v>0</v>
      </c>
      <c r="S1331">
        <f t="shared" si="1363"/>
        <v>210</v>
      </c>
      <c r="T1331">
        <f t="shared" si="1354"/>
        <v>76.5</v>
      </c>
      <c r="U1331" s="31">
        <f t="shared" si="1363"/>
        <v>210</v>
      </c>
      <c r="V1331">
        <f t="shared" si="1369"/>
        <v>77.178571428571431</v>
      </c>
      <c r="W1331" s="31">
        <f t="shared" ref="W1331" si="1382">W1330+1</f>
        <v>210</v>
      </c>
      <c r="X1331">
        <f t="shared" si="1378"/>
        <v>77.571428571428569</v>
      </c>
    </row>
    <row r="1332" spans="1:24" x14ac:dyDescent="0.45">
      <c r="A1332">
        <v>2024</v>
      </c>
      <c r="B1332">
        <v>7</v>
      </c>
      <c r="C1332">
        <v>29</v>
      </c>
      <c r="D1332">
        <v>81</v>
      </c>
      <c r="E1332">
        <v>69</v>
      </c>
      <c r="F1332">
        <v>1.56</v>
      </c>
      <c r="G1332">
        <v>0</v>
      </c>
      <c r="H1332">
        <v>0</v>
      </c>
      <c r="S1332">
        <f t="shared" si="1363"/>
        <v>211</v>
      </c>
      <c r="T1332">
        <f t="shared" si="1354"/>
        <v>75</v>
      </c>
      <c r="U1332" s="31">
        <f t="shared" si="1363"/>
        <v>211</v>
      </c>
      <c r="V1332">
        <f t="shared" si="1369"/>
        <v>76.892857142857139</v>
      </c>
      <c r="W1332" s="31">
        <f t="shared" ref="W1332" si="1383">W1331+1</f>
        <v>211</v>
      </c>
      <c r="X1332">
        <f t="shared" si="1378"/>
        <v>77.285714285714292</v>
      </c>
    </row>
    <row r="1333" spans="1:24" x14ac:dyDescent="0.45">
      <c r="A1333">
        <v>2024</v>
      </c>
      <c r="B1333">
        <v>7</v>
      </c>
      <c r="C1333">
        <v>30</v>
      </c>
      <c r="D1333">
        <v>86</v>
      </c>
      <c r="E1333">
        <v>66</v>
      </c>
      <c r="F1333">
        <v>0.47</v>
      </c>
      <c r="G1333">
        <v>0</v>
      </c>
      <c r="H1333">
        <v>0</v>
      </c>
      <c r="S1333">
        <f t="shared" si="1363"/>
        <v>212</v>
      </c>
      <c r="T1333">
        <f t="shared" si="1354"/>
        <v>76</v>
      </c>
      <c r="U1333" s="31">
        <f t="shared" si="1363"/>
        <v>212</v>
      </c>
      <c r="V1333">
        <f t="shared" si="1369"/>
        <v>76.571428571428569</v>
      </c>
      <c r="W1333" s="31">
        <f t="shared" ref="W1333" si="1384">W1332+1</f>
        <v>212</v>
      </c>
      <c r="X1333">
        <f t="shared" si="1378"/>
        <v>76.904761904761898</v>
      </c>
    </row>
    <row r="1334" spans="1:24" x14ac:dyDescent="0.45">
      <c r="A1334">
        <v>2024</v>
      </c>
      <c r="B1334">
        <v>7</v>
      </c>
      <c r="C1334">
        <v>31</v>
      </c>
      <c r="D1334">
        <v>84</v>
      </c>
      <c r="E1334">
        <v>65</v>
      </c>
      <c r="F1334" t="s">
        <v>116</v>
      </c>
      <c r="G1334" t="s">
        <v>117</v>
      </c>
      <c r="S1334">
        <f t="shared" si="1363"/>
        <v>213</v>
      </c>
      <c r="T1334">
        <f t="shared" si="1354"/>
        <v>74.5</v>
      </c>
      <c r="U1334" s="31">
        <f t="shared" si="1363"/>
        <v>213</v>
      </c>
      <c r="V1334">
        <f t="shared" si="1369"/>
        <v>76.035714285714292</v>
      </c>
      <c r="W1334" s="31">
        <f t="shared" ref="W1334" si="1385">W1333+1</f>
        <v>213</v>
      </c>
      <c r="X1334">
        <f t="shared" si="1378"/>
        <v>76.952380952380949</v>
      </c>
    </row>
    <row r="1335" spans="1:24" x14ac:dyDescent="0.45">
      <c r="A1335">
        <v>2024</v>
      </c>
      <c r="B1335">
        <v>8</v>
      </c>
      <c r="C1335">
        <v>1</v>
      </c>
      <c r="D1335">
        <v>84</v>
      </c>
      <c r="E1335">
        <v>67</v>
      </c>
      <c r="F1335">
        <v>1.08</v>
      </c>
      <c r="G1335">
        <v>0</v>
      </c>
      <c r="H1335">
        <v>0</v>
      </c>
      <c r="S1335">
        <f t="shared" si="1363"/>
        <v>214</v>
      </c>
      <c r="T1335">
        <f t="shared" si="1354"/>
        <v>75.5</v>
      </c>
      <c r="U1335" s="31">
        <f t="shared" si="1363"/>
        <v>214</v>
      </c>
      <c r="V1335">
        <f t="shared" si="1369"/>
        <v>76.107142857142861</v>
      </c>
      <c r="W1335" s="31">
        <f t="shared" ref="W1335" si="1386">W1334+1</f>
        <v>214</v>
      </c>
      <c r="X1335">
        <f t="shared" si="1378"/>
        <v>77.023809523809518</v>
      </c>
    </row>
    <row r="1336" spans="1:24" x14ac:dyDescent="0.45">
      <c r="A1336">
        <v>2024</v>
      </c>
      <c r="B1336">
        <v>8</v>
      </c>
      <c r="C1336">
        <v>2</v>
      </c>
      <c r="D1336">
        <v>84</v>
      </c>
      <c r="E1336">
        <v>68</v>
      </c>
      <c r="F1336">
        <v>1.04</v>
      </c>
      <c r="G1336">
        <v>0</v>
      </c>
      <c r="H1336">
        <v>0</v>
      </c>
      <c r="S1336">
        <f t="shared" si="1363"/>
        <v>215</v>
      </c>
      <c r="T1336">
        <f t="shared" si="1354"/>
        <v>76</v>
      </c>
      <c r="U1336" s="31">
        <f t="shared" si="1363"/>
        <v>215</v>
      </c>
      <c r="V1336">
        <f t="shared" si="1369"/>
        <v>76.035714285714292</v>
      </c>
      <c r="W1336" s="31">
        <f t="shared" ref="W1336" si="1387">W1335+1</f>
        <v>215</v>
      </c>
      <c r="X1336">
        <f t="shared" si="1378"/>
        <v>77.023809523809518</v>
      </c>
    </row>
    <row r="1337" spans="1:24" x14ac:dyDescent="0.45">
      <c r="A1337">
        <v>2024</v>
      </c>
      <c r="B1337">
        <v>8</v>
      </c>
      <c r="C1337">
        <v>3</v>
      </c>
      <c r="D1337">
        <v>84</v>
      </c>
      <c r="E1337">
        <v>68</v>
      </c>
      <c r="F1337">
        <v>0.21</v>
      </c>
      <c r="G1337">
        <v>0</v>
      </c>
      <c r="H1337">
        <v>0</v>
      </c>
      <c r="S1337">
        <f t="shared" si="1363"/>
        <v>216</v>
      </c>
      <c r="T1337">
        <f t="shared" si="1354"/>
        <v>76</v>
      </c>
      <c r="U1337" s="31">
        <f t="shared" si="1363"/>
        <v>216</v>
      </c>
      <c r="V1337">
        <f t="shared" si="1369"/>
        <v>76.214285714285708</v>
      </c>
      <c r="W1337" s="31">
        <f t="shared" ref="W1337" si="1388">W1336+1</f>
        <v>216</v>
      </c>
      <c r="X1337">
        <f t="shared" si="1378"/>
        <v>76.833333333333329</v>
      </c>
    </row>
    <row r="1338" spans="1:24" x14ac:dyDescent="0.45">
      <c r="A1338">
        <v>2024</v>
      </c>
      <c r="B1338">
        <v>8</v>
      </c>
      <c r="C1338">
        <v>4</v>
      </c>
      <c r="D1338">
        <v>86</v>
      </c>
      <c r="E1338">
        <v>67</v>
      </c>
      <c r="F1338">
        <v>0</v>
      </c>
      <c r="G1338">
        <v>0</v>
      </c>
      <c r="H1338">
        <v>0</v>
      </c>
      <c r="S1338">
        <f t="shared" si="1363"/>
        <v>217</v>
      </c>
      <c r="T1338">
        <f t="shared" si="1354"/>
        <v>76.5</v>
      </c>
      <c r="U1338" s="31">
        <f t="shared" si="1363"/>
        <v>217</v>
      </c>
      <c r="V1338">
        <f t="shared" si="1369"/>
        <v>76.178571428571431</v>
      </c>
      <c r="W1338" s="31">
        <f t="shared" ref="W1338" si="1389">W1337+1</f>
        <v>217</v>
      </c>
      <c r="X1338">
        <f t="shared" si="1378"/>
        <v>76.666666666666671</v>
      </c>
    </row>
    <row r="1339" spans="1:24" x14ac:dyDescent="0.45">
      <c r="A1339">
        <v>2024</v>
      </c>
      <c r="B1339">
        <v>8</v>
      </c>
      <c r="C1339">
        <v>5</v>
      </c>
      <c r="D1339">
        <v>92</v>
      </c>
      <c r="E1339">
        <v>65</v>
      </c>
      <c r="F1339">
        <v>0</v>
      </c>
      <c r="G1339">
        <v>0</v>
      </c>
      <c r="H1339">
        <v>0</v>
      </c>
      <c r="S1339">
        <f t="shared" si="1363"/>
        <v>218</v>
      </c>
      <c r="T1339">
        <f t="shared" si="1354"/>
        <v>78.5</v>
      </c>
      <c r="U1339" s="31">
        <f t="shared" si="1363"/>
        <v>218</v>
      </c>
      <c r="V1339">
        <f t="shared" si="1369"/>
        <v>76.285714285714292</v>
      </c>
      <c r="W1339" s="31">
        <f t="shared" ref="W1339" si="1390">W1338+1</f>
        <v>218</v>
      </c>
      <c r="X1339">
        <f t="shared" si="1378"/>
        <v>76.642857142857139</v>
      </c>
    </row>
    <row r="1340" spans="1:24" x14ac:dyDescent="0.45">
      <c r="A1340">
        <v>2024</v>
      </c>
      <c r="B1340">
        <v>8</v>
      </c>
      <c r="C1340">
        <v>6</v>
      </c>
      <c r="D1340">
        <v>90</v>
      </c>
      <c r="E1340">
        <v>66</v>
      </c>
      <c r="F1340">
        <v>0</v>
      </c>
      <c r="G1340">
        <v>0</v>
      </c>
      <c r="H1340">
        <v>0</v>
      </c>
      <c r="S1340">
        <f t="shared" si="1363"/>
        <v>219</v>
      </c>
      <c r="T1340">
        <f t="shared" si="1354"/>
        <v>78</v>
      </c>
      <c r="U1340" s="31">
        <f t="shared" si="1363"/>
        <v>219</v>
      </c>
      <c r="V1340">
        <f t="shared" si="1369"/>
        <v>76.321428571428569</v>
      </c>
      <c r="W1340" s="31">
        <f t="shared" ref="W1340" si="1391">W1339+1</f>
        <v>219</v>
      </c>
      <c r="X1340">
        <f t="shared" si="1378"/>
        <v>76.523809523809518</v>
      </c>
    </row>
    <row r="1341" spans="1:24" x14ac:dyDescent="0.45">
      <c r="A1341">
        <v>2024</v>
      </c>
      <c r="B1341">
        <v>8</v>
      </c>
      <c r="C1341">
        <v>7</v>
      </c>
      <c r="D1341">
        <v>94</v>
      </c>
      <c r="E1341">
        <v>68</v>
      </c>
      <c r="F1341">
        <v>0</v>
      </c>
      <c r="G1341">
        <v>0</v>
      </c>
      <c r="H1341">
        <v>0</v>
      </c>
      <c r="S1341">
        <f t="shared" si="1363"/>
        <v>220</v>
      </c>
      <c r="T1341">
        <f t="shared" si="1354"/>
        <v>81</v>
      </c>
      <c r="U1341" s="31">
        <f t="shared" si="1363"/>
        <v>220</v>
      </c>
      <c r="V1341">
        <f t="shared" si="1369"/>
        <v>76.607142857142861</v>
      </c>
      <c r="W1341" s="31">
        <f t="shared" ref="W1341" si="1392">W1340+1</f>
        <v>220</v>
      </c>
      <c r="X1341">
        <f t="shared" si="1378"/>
        <v>76.476190476190482</v>
      </c>
    </row>
    <row r="1342" spans="1:24" x14ac:dyDescent="0.45">
      <c r="A1342">
        <v>2024</v>
      </c>
      <c r="B1342">
        <v>8</v>
      </c>
      <c r="C1342">
        <v>8</v>
      </c>
      <c r="D1342">
        <v>80</v>
      </c>
      <c r="E1342">
        <v>71</v>
      </c>
      <c r="F1342">
        <v>0</v>
      </c>
      <c r="G1342">
        <v>0</v>
      </c>
      <c r="H1342">
        <v>0</v>
      </c>
      <c r="S1342">
        <f t="shared" si="1363"/>
        <v>221</v>
      </c>
      <c r="T1342">
        <f t="shared" si="1354"/>
        <v>75.5</v>
      </c>
      <c r="U1342" s="31">
        <f t="shared" si="1363"/>
        <v>221</v>
      </c>
      <c r="V1342">
        <f t="shared" si="1369"/>
        <v>76.535714285714292</v>
      </c>
      <c r="W1342" s="31">
        <f t="shared" ref="W1342" si="1393">W1341+1</f>
        <v>221</v>
      </c>
      <c r="X1342">
        <f t="shared" si="1378"/>
        <v>76.523809523809518</v>
      </c>
    </row>
    <row r="1343" spans="1:24" x14ac:dyDescent="0.45">
      <c r="A1343">
        <v>2024</v>
      </c>
      <c r="B1343">
        <v>8</v>
      </c>
      <c r="C1343">
        <v>9</v>
      </c>
      <c r="D1343">
        <v>88</v>
      </c>
      <c r="E1343">
        <v>71</v>
      </c>
      <c r="F1343">
        <v>0</v>
      </c>
      <c r="G1343">
        <v>0</v>
      </c>
      <c r="H1343">
        <v>0</v>
      </c>
      <c r="S1343">
        <f t="shared" si="1363"/>
        <v>222</v>
      </c>
      <c r="T1343">
        <f t="shared" si="1354"/>
        <v>79.5</v>
      </c>
      <c r="U1343" s="31">
        <f t="shared" si="1363"/>
        <v>222</v>
      </c>
      <c r="V1343">
        <f t="shared" si="1369"/>
        <v>76.714285714285708</v>
      </c>
      <c r="W1343" s="31">
        <f t="shared" ref="W1343" si="1394">W1342+1</f>
        <v>222</v>
      </c>
      <c r="X1343">
        <f t="shared" si="1378"/>
        <v>76.642857142857139</v>
      </c>
    </row>
    <row r="1344" spans="1:24" x14ac:dyDescent="0.45">
      <c r="A1344">
        <v>2024</v>
      </c>
      <c r="B1344">
        <v>8</v>
      </c>
      <c r="C1344">
        <v>10</v>
      </c>
      <c r="D1344">
        <v>86</v>
      </c>
      <c r="E1344">
        <v>65</v>
      </c>
      <c r="F1344">
        <v>0</v>
      </c>
      <c r="G1344">
        <v>0</v>
      </c>
      <c r="H1344">
        <v>0</v>
      </c>
      <c r="S1344">
        <f t="shared" si="1363"/>
        <v>223</v>
      </c>
      <c r="T1344">
        <f t="shared" si="1354"/>
        <v>75.5</v>
      </c>
      <c r="U1344" s="31">
        <f t="shared" si="1363"/>
        <v>223</v>
      </c>
      <c r="V1344">
        <f t="shared" si="1369"/>
        <v>76.714285714285708</v>
      </c>
      <c r="W1344" s="31">
        <f t="shared" ref="W1344" si="1395">W1343+1</f>
        <v>223</v>
      </c>
      <c r="X1344">
        <f t="shared" si="1378"/>
        <v>76.738095238095241</v>
      </c>
    </row>
    <row r="1345" spans="1:24" x14ac:dyDescent="0.45">
      <c r="A1345">
        <v>2024</v>
      </c>
      <c r="B1345">
        <v>8</v>
      </c>
      <c r="C1345">
        <v>11</v>
      </c>
      <c r="D1345">
        <v>86</v>
      </c>
      <c r="E1345">
        <v>59</v>
      </c>
      <c r="F1345">
        <v>0</v>
      </c>
      <c r="G1345">
        <v>0</v>
      </c>
      <c r="H1345">
        <v>0</v>
      </c>
      <c r="S1345">
        <f t="shared" si="1363"/>
        <v>224</v>
      </c>
      <c r="T1345">
        <f t="shared" si="1354"/>
        <v>72.5</v>
      </c>
      <c r="U1345" s="31">
        <f t="shared" si="1363"/>
        <v>224</v>
      </c>
      <c r="V1345">
        <f t="shared" si="1369"/>
        <v>76.428571428571431</v>
      </c>
      <c r="W1345" s="31">
        <f t="shared" ref="W1345" si="1396">W1344+1</f>
        <v>224</v>
      </c>
      <c r="X1345">
        <f t="shared" si="1378"/>
        <v>76.523809523809518</v>
      </c>
    </row>
    <row r="1346" spans="1:24" x14ac:dyDescent="0.45">
      <c r="A1346">
        <v>2024</v>
      </c>
      <c r="B1346">
        <v>8</v>
      </c>
      <c r="C1346">
        <v>12</v>
      </c>
      <c r="D1346">
        <v>85</v>
      </c>
      <c r="E1346">
        <v>58</v>
      </c>
      <c r="F1346">
        <v>0</v>
      </c>
      <c r="G1346">
        <v>0</v>
      </c>
      <c r="H1346">
        <v>0</v>
      </c>
      <c r="S1346">
        <f t="shared" si="1363"/>
        <v>225</v>
      </c>
      <c r="T1346">
        <f t="shared" si="1354"/>
        <v>71.5</v>
      </c>
      <c r="U1346" s="31">
        <f t="shared" si="1363"/>
        <v>225</v>
      </c>
      <c r="V1346">
        <f t="shared" si="1369"/>
        <v>76.178571428571431</v>
      </c>
      <c r="W1346" s="31">
        <f t="shared" ref="W1346" si="1397">W1345+1</f>
        <v>225</v>
      </c>
      <c r="X1346">
        <f t="shared" si="1378"/>
        <v>76.261904761904759</v>
      </c>
    </row>
    <row r="1347" spans="1:24" x14ac:dyDescent="0.45">
      <c r="A1347">
        <v>2024</v>
      </c>
      <c r="B1347">
        <v>8</v>
      </c>
      <c r="C1347">
        <v>13</v>
      </c>
      <c r="D1347">
        <v>86</v>
      </c>
      <c r="E1347">
        <v>64</v>
      </c>
      <c r="F1347">
        <v>0</v>
      </c>
      <c r="G1347">
        <v>0</v>
      </c>
      <c r="H1347">
        <v>0</v>
      </c>
      <c r="S1347">
        <f t="shared" si="1363"/>
        <v>226</v>
      </c>
      <c r="T1347">
        <f t="shared" si="1354"/>
        <v>75</v>
      </c>
      <c r="U1347" s="31">
        <f t="shared" si="1363"/>
        <v>226</v>
      </c>
      <c r="V1347">
        <f t="shared" si="1369"/>
        <v>76.107142857142861</v>
      </c>
      <c r="W1347" s="31">
        <f t="shared" ref="W1347" si="1398">W1346+1</f>
        <v>226</v>
      </c>
      <c r="X1347">
        <f t="shared" si="1378"/>
        <v>76.142857142857139</v>
      </c>
    </row>
    <row r="1348" spans="1:24" x14ac:dyDescent="0.45">
      <c r="A1348">
        <v>2024</v>
      </c>
      <c r="B1348">
        <v>8</v>
      </c>
      <c r="C1348">
        <v>14</v>
      </c>
      <c r="D1348">
        <v>88</v>
      </c>
      <c r="E1348">
        <v>62</v>
      </c>
      <c r="F1348">
        <v>0</v>
      </c>
      <c r="G1348">
        <v>0</v>
      </c>
      <c r="H1348">
        <v>0</v>
      </c>
      <c r="S1348">
        <f t="shared" si="1363"/>
        <v>227</v>
      </c>
      <c r="T1348">
        <f t="shared" si="1354"/>
        <v>75</v>
      </c>
      <c r="U1348" s="31">
        <f t="shared" si="1363"/>
        <v>227</v>
      </c>
      <c r="V1348">
        <f t="shared" si="1369"/>
        <v>76.142857142857139</v>
      </c>
      <c r="W1348" s="31">
        <f t="shared" ref="W1348" si="1399">W1347+1</f>
        <v>227</v>
      </c>
      <c r="X1348">
        <f t="shared" si="1378"/>
        <v>76.047619047619051</v>
      </c>
    </row>
    <row r="1349" spans="1:24" x14ac:dyDescent="0.45">
      <c r="A1349">
        <v>2024</v>
      </c>
      <c r="B1349">
        <v>8</v>
      </c>
      <c r="C1349">
        <v>15</v>
      </c>
      <c r="D1349">
        <v>89</v>
      </c>
      <c r="E1349">
        <v>60</v>
      </c>
      <c r="F1349">
        <v>0</v>
      </c>
      <c r="G1349">
        <v>0</v>
      </c>
      <c r="H1349">
        <v>0</v>
      </c>
      <c r="S1349">
        <f t="shared" si="1363"/>
        <v>228</v>
      </c>
      <c r="T1349">
        <f t="shared" si="1354"/>
        <v>74.5</v>
      </c>
      <c r="U1349" s="31">
        <f t="shared" si="1363"/>
        <v>228</v>
      </c>
      <c r="V1349">
        <f t="shared" si="1369"/>
        <v>76.071428571428569</v>
      </c>
      <c r="W1349" s="31">
        <f t="shared" ref="W1349" si="1400">W1348+1</f>
        <v>228</v>
      </c>
      <c r="X1349">
        <f t="shared" si="1378"/>
        <v>75.952380952380949</v>
      </c>
    </row>
    <row r="1350" spans="1:24" x14ac:dyDescent="0.45">
      <c r="A1350">
        <v>2024</v>
      </c>
      <c r="B1350">
        <v>8</v>
      </c>
      <c r="C1350">
        <v>16</v>
      </c>
      <c r="D1350">
        <v>88</v>
      </c>
      <c r="E1350">
        <v>66</v>
      </c>
      <c r="F1350">
        <v>1.6</v>
      </c>
      <c r="G1350">
        <v>0</v>
      </c>
      <c r="H1350">
        <v>0</v>
      </c>
      <c r="S1350">
        <f t="shared" si="1363"/>
        <v>229</v>
      </c>
      <c r="T1350">
        <f t="shared" si="1354"/>
        <v>77</v>
      </c>
      <c r="U1350" s="31">
        <f t="shared" si="1363"/>
        <v>229</v>
      </c>
      <c r="V1350">
        <f t="shared" si="1369"/>
        <v>76.142857142857139</v>
      </c>
      <c r="W1350" s="31">
        <f t="shared" ref="W1350" si="1401">W1349+1</f>
        <v>229</v>
      </c>
      <c r="X1350">
        <f t="shared" si="1378"/>
        <v>75.952380952380949</v>
      </c>
    </row>
    <row r="1351" spans="1:24" x14ac:dyDescent="0.45">
      <c r="A1351">
        <v>2024</v>
      </c>
      <c r="B1351">
        <v>8</v>
      </c>
      <c r="C1351">
        <v>17</v>
      </c>
      <c r="D1351">
        <v>85</v>
      </c>
      <c r="E1351">
        <v>68</v>
      </c>
      <c r="F1351" t="s">
        <v>116</v>
      </c>
      <c r="G1351" t="s">
        <v>117</v>
      </c>
      <c r="H1351">
        <v>0</v>
      </c>
      <c r="S1351">
        <f t="shared" si="1363"/>
        <v>230</v>
      </c>
      <c r="T1351">
        <f t="shared" si="1354"/>
        <v>76.5</v>
      </c>
      <c r="U1351" s="31">
        <f t="shared" si="1363"/>
        <v>230</v>
      </c>
      <c r="V1351">
        <f t="shared" si="1369"/>
        <v>76.178571428571431</v>
      </c>
      <c r="W1351" s="31">
        <f t="shared" ref="W1351" si="1402">W1350+1</f>
        <v>230</v>
      </c>
      <c r="X1351">
        <f t="shared" si="1378"/>
        <v>76</v>
      </c>
    </row>
    <row r="1352" spans="1:24" x14ac:dyDescent="0.45">
      <c r="A1352">
        <v>2024</v>
      </c>
      <c r="B1352">
        <v>8</v>
      </c>
      <c r="C1352">
        <v>18</v>
      </c>
      <c r="D1352">
        <v>83</v>
      </c>
      <c r="E1352">
        <v>65</v>
      </c>
      <c r="F1352">
        <v>0.65</v>
      </c>
      <c r="G1352">
        <v>0</v>
      </c>
      <c r="H1352">
        <v>0</v>
      </c>
      <c r="S1352">
        <f t="shared" si="1363"/>
        <v>231</v>
      </c>
      <c r="T1352">
        <f t="shared" si="1354"/>
        <v>74</v>
      </c>
      <c r="U1352" s="31">
        <f t="shared" si="1363"/>
        <v>231</v>
      </c>
      <c r="V1352">
        <f t="shared" si="1369"/>
        <v>76</v>
      </c>
      <c r="W1352" s="31">
        <f t="shared" ref="W1352" si="1403">W1351+1</f>
        <v>231</v>
      </c>
      <c r="X1352">
        <f t="shared" si="1378"/>
        <v>75.88095238095238</v>
      </c>
    </row>
    <row r="1353" spans="1:24" x14ac:dyDescent="0.45">
      <c r="A1353">
        <v>2024</v>
      </c>
      <c r="B1353">
        <v>8</v>
      </c>
      <c r="C1353">
        <v>19</v>
      </c>
      <c r="D1353">
        <v>82</v>
      </c>
      <c r="E1353">
        <v>65</v>
      </c>
      <c r="F1353" t="s">
        <v>116</v>
      </c>
      <c r="G1353" t="s">
        <v>117</v>
      </c>
      <c r="H1353">
        <v>0</v>
      </c>
      <c r="S1353">
        <f t="shared" si="1363"/>
        <v>232</v>
      </c>
      <c r="T1353">
        <f t="shared" si="1354"/>
        <v>73.5</v>
      </c>
      <c r="U1353" s="31">
        <f t="shared" si="1363"/>
        <v>232</v>
      </c>
      <c r="V1353">
        <f t="shared" si="1369"/>
        <v>75.642857142857139</v>
      </c>
      <c r="W1353" s="31">
        <f t="shared" ref="W1353" si="1404">W1352+1</f>
        <v>232</v>
      </c>
      <c r="X1353">
        <f t="shared" si="1378"/>
        <v>75.80952380952381</v>
      </c>
    </row>
    <row r="1354" spans="1:24" x14ac:dyDescent="0.45">
      <c r="A1354">
        <v>2024</v>
      </c>
      <c r="B1354">
        <v>8</v>
      </c>
      <c r="C1354">
        <v>20</v>
      </c>
      <c r="D1354">
        <v>76</v>
      </c>
      <c r="E1354">
        <v>56</v>
      </c>
      <c r="F1354">
        <v>0</v>
      </c>
      <c r="G1354">
        <v>0</v>
      </c>
      <c r="H1354">
        <v>0</v>
      </c>
      <c r="S1354">
        <f t="shared" si="1363"/>
        <v>233</v>
      </c>
      <c r="T1354">
        <f t="shared" si="1354"/>
        <v>66</v>
      </c>
      <c r="U1354" s="31">
        <f t="shared" si="1363"/>
        <v>233</v>
      </c>
      <c r="V1354">
        <f t="shared" si="1369"/>
        <v>74.785714285714292</v>
      </c>
      <c r="W1354" s="31">
        <f t="shared" ref="W1354" si="1405">W1353+1</f>
        <v>233</v>
      </c>
      <c r="X1354">
        <f t="shared" si="1378"/>
        <v>75.333333333333329</v>
      </c>
    </row>
    <row r="1355" spans="1:24" x14ac:dyDescent="0.45">
      <c r="A1355">
        <v>2024</v>
      </c>
      <c r="B1355">
        <v>8</v>
      </c>
      <c r="C1355">
        <v>21</v>
      </c>
      <c r="D1355">
        <v>79</v>
      </c>
      <c r="E1355">
        <v>49</v>
      </c>
      <c r="F1355">
        <v>0</v>
      </c>
      <c r="G1355">
        <v>0</v>
      </c>
      <c r="H1355">
        <v>0</v>
      </c>
      <c r="S1355">
        <f t="shared" si="1363"/>
        <v>234</v>
      </c>
      <c r="T1355">
        <f t="shared" si="1354"/>
        <v>64</v>
      </c>
      <c r="U1355" s="31">
        <f t="shared" si="1363"/>
        <v>234</v>
      </c>
      <c r="V1355">
        <f t="shared" si="1369"/>
        <v>73.571428571428569</v>
      </c>
      <c r="W1355" s="31">
        <f t="shared" ref="W1355" si="1406">W1354+1</f>
        <v>234</v>
      </c>
      <c r="X1355">
        <f t="shared" si="1378"/>
        <v>74.833333333333329</v>
      </c>
    </row>
    <row r="1356" spans="1:24" x14ac:dyDescent="0.45">
      <c r="A1356">
        <v>2024</v>
      </c>
      <c r="B1356">
        <v>8</v>
      </c>
      <c r="C1356">
        <v>22</v>
      </c>
      <c r="D1356">
        <v>81</v>
      </c>
      <c r="E1356">
        <v>53</v>
      </c>
      <c r="F1356">
        <v>0</v>
      </c>
      <c r="G1356">
        <v>0</v>
      </c>
      <c r="H1356">
        <v>0</v>
      </c>
      <c r="S1356">
        <f t="shared" si="1363"/>
        <v>235</v>
      </c>
      <c r="T1356">
        <f t="shared" si="1354"/>
        <v>67</v>
      </c>
      <c r="U1356" s="31">
        <f t="shared" si="1363"/>
        <v>235</v>
      </c>
      <c r="V1356">
        <f t="shared" si="1369"/>
        <v>72.964285714285708</v>
      </c>
      <c r="W1356" s="31">
        <f t="shared" ref="W1356" si="1407">W1355+1</f>
        <v>235</v>
      </c>
      <c r="X1356">
        <f t="shared" si="1378"/>
        <v>74.428571428571431</v>
      </c>
    </row>
    <row r="1357" spans="1:24" x14ac:dyDescent="0.45">
      <c r="A1357">
        <v>2024</v>
      </c>
      <c r="B1357">
        <v>8</v>
      </c>
      <c r="C1357">
        <v>23</v>
      </c>
      <c r="D1357">
        <v>85</v>
      </c>
      <c r="E1357">
        <v>55</v>
      </c>
      <c r="F1357">
        <v>0</v>
      </c>
      <c r="G1357">
        <v>0</v>
      </c>
      <c r="H1357">
        <v>0</v>
      </c>
      <c r="S1357">
        <f t="shared" si="1363"/>
        <v>236</v>
      </c>
      <c r="T1357">
        <f t="shared" si="1354"/>
        <v>70</v>
      </c>
      <c r="U1357" s="31">
        <f t="shared" si="1363"/>
        <v>236</v>
      </c>
      <c r="V1357">
        <f t="shared" si="1369"/>
        <v>72.285714285714292</v>
      </c>
      <c r="W1357" s="31">
        <f t="shared" ref="W1357" si="1408">W1356+1</f>
        <v>236</v>
      </c>
      <c r="X1357">
        <f t="shared" si="1378"/>
        <v>74.142857142857139</v>
      </c>
    </row>
    <row r="1358" spans="1:24" x14ac:dyDescent="0.45">
      <c r="A1358">
        <v>2024</v>
      </c>
      <c r="B1358">
        <v>8</v>
      </c>
      <c r="C1358">
        <v>24</v>
      </c>
      <c r="D1358">
        <v>87</v>
      </c>
      <c r="E1358">
        <v>56</v>
      </c>
      <c r="F1358">
        <v>0</v>
      </c>
      <c r="G1358">
        <v>0</v>
      </c>
      <c r="H1358">
        <v>0</v>
      </c>
      <c r="S1358">
        <f t="shared" si="1363"/>
        <v>237</v>
      </c>
      <c r="T1358">
        <f t="shared" si="1354"/>
        <v>71.5</v>
      </c>
      <c r="U1358" s="31">
        <f t="shared" si="1363"/>
        <v>237</v>
      </c>
      <c r="V1358">
        <f t="shared" si="1369"/>
        <v>72</v>
      </c>
      <c r="W1358" s="31">
        <f t="shared" ref="W1358" si="1409">W1357+1</f>
        <v>237</v>
      </c>
      <c r="X1358">
        <f t="shared" si="1378"/>
        <v>73.928571428571431</v>
      </c>
    </row>
    <row r="1359" spans="1:24" x14ac:dyDescent="0.45">
      <c r="A1359">
        <v>2024</v>
      </c>
      <c r="B1359">
        <v>8</v>
      </c>
      <c r="C1359">
        <v>25</v>
      </c>
      <c r="D1359">
        <v>89</v>
      </c>
      <c r="E1359">
        <v>58</v>
      </c>
      <c r="F1359">
        <v>0</v>
      </c>
      <c r="G1359">
        <v>0</v>
      </c>
      <c r="H1359">
        <v>0</v>
      </c>
      <c r="S1359">
        <f t="shared" si="1363"/>
        <v>238</v>
      </c>
      <c r="T1359">
        <f t="shared" si="1354"/>
        <v>73.5</v>
      </c>
      <c r="U1359" s="31">
        <f t="shared" si="1363"/>
        <v>238</v>
      </c>
      <c r="V1359">
        <f t="shared" si="1369"/>
        <v>72.071428571428569</v>
      </c>
      <c r="W1359" s="31">
        <f t="shared" ref="W1359" si="1410">W1358+1</f>
        <v>238</v>
      </c>
      <c r="X1359">
        <f t="shared" si="1378"/>
        <v>73.785714285714292</v>
      </c>
    </row>
    <row r="1360" spans="1:24" x14ac:dyDescent="0.45">
      <c r="A1360">
        <v>2024</v>
      </c>
      <c r="B1360">
        <v>8</v>
      </c>
      <c r="C1360">
        <v>26</v>
      </c>
      <c r="D1360">
        <v>91</v>
      </c>
      <c r="E1360">
        <v>60</v>
      </c>
      <c r="F1360">
        <v>0</v>
      </c>
      <c r="G1360">
        <v>0</v>
      </c>
      <c r="H1360">
        <v>0</v>
      </c>
      <c r="S1360">
        <f t="shared" si="1363"/>
        <v>239</v>
      </c>
      <c r="T1360">
        <f t="shared" si="1354"/>
        <v>75.5</v>
      </c>
      <c r="U1360" s="31">
        <f t="shared" si="1363"/>
        <v>239</v>
      </c>
      <c r="V1360">
        <f t="shared" si="1369"/>
        <v>72.357142857142861</v>
      </c>
      <c r="W1360" s="31">
        <f t="shared" ref="W1360" si="1411">W1359+1</f>
        <v>239</v>
      </c>
      <c r="X1360">
        <f t="shared" si="1378"/>
        <v>73.642857142857139</v>
      </c>
    </row>
    <row r="1361" spans="1:24" x14ac:dyDescent="0.45">
      <c r="A1361">
        <v>2024</v>
      </c>
      <c r="B1361">
        <v>8</v>
      </c>
      <c r="C1361">
        <v>27</v>
      </c>
      <c r="D1361">
        <v>91</v>
      </c>
      <c r="E1361">
        <v>61</v>
      </c>
      <c r="F1361">
        <v>0</v>
      </c>
      <c r="G1361">
        <v>0</v>
      </c>
      <c r="H1361">
        <v>0</v>
      </c>
      <c r="S1361">
        <f t="shared" si="1363"/>
        <v>240</v>
      </c>
      <c r="T1361">
        <f t="shared" si="1354"/>
        <v>76</v>
      </c>
      <c r="U1361" s="31">
        <f t="shared" si="1363"/>
        <v>240</v>
      </c>
      <c r="V1361">
        <f t="shared" si="1369"/>
        <v>72.428571428571431</v>
      </c>
      <c r="W1361" s="31">
        <f t="shared" ref="W1361" si="1412">W1360+1</f>
        <v>240</v>
      </c>
      <c r="X1361">
        <f t="shared" si="1378"/>
        <v>73.547619047619051</v>
      </c>
    </row>
    <row r="1362" spans="1:24" x14ac:dyDescent="0.45">
      <c r="A1362">
        <v>2024</v>
      </c>
      <c r="B1362">
        <v>8</v>
      </c>
      <c r="C1362">
        <v>28</v>
      </c>
      <c r="D1362">
        <v>93</v>
      </c>
      <c r="E1362">
        <v>62</v>
      </c>
      <c r="F1362">
        <v>0</v>
      </c>
      <c r="G1362">
        <v>0</v>
      </c>
      <c r="H1362">
        <v>0</v>
      </c>
      <c r="S1362">
        <f t="shared" si="1363"/>
        <v>241</v>
      </c>
      <c r="T1362">
        <f t="shared" si="1354"/>
        <v>77.5</v>
      </c>
      <c r="U1362" s="31">
        <f t="shared" si="1363"/>
        <v>241</v>
      </c>
      <c r="V1362">
        <f t="shared" si="1369"/>
        <v>72.607142857142861</v>
      </c>
      <c r="W1362" s="31">
        <f t="shared" ref="W1362" si="1413">W1361+1</f>
        <v>241</v>
      </c>
      <c r="X1362">
        <f t="shared" si="1378"/>
        <v>73.38095238095238</v>
      </c>
    </row>
    <row r="1363" spans="1:24" x14ac:dyDescent="0.45">
      <c r="A1363">
        <v>2024</v>
      </c>
      <c r="B1363">
        <v>8</v>
      </c>
      <c r="C1363">
        <v>29</v>
      </c>
      <c r="D1363">
        <v>95</v>
      </c>
      <c r="E1363">
        <v>64</v>
      </c>
      <c r="F1363">
        <v>0</v>
      </c>
      <c r="G1363">
        <v>0</v>
      </c>
      <c r="H1363">
        <v>0</v>
      </c>
      <c r="S1363">
        <f t="shared" si="1363"/>
        <v>242</v>
      </c>
      <c r="T1363">
        <f t="shared" si="1354"/>
        <v>79.5</v>
      </c>
      <c r="U1363" s="31">
        <f t="shared" si="1363"/>
        <v>242</v>
      </c>
      <c r="V1363">
        <f t="shared" si="1369"/>
        <v>72.964285714285708</v>
      </c>
      <c r="W1363" s="31">
        <f t="shared" ref="W1363" si="1414">W1362+1</f>
        <v>242</v>
      </c>
      <c r="X1363">
        <f t="shared" si="1378"/>
        <v>73.571428571428569</v>
      </c>
    </row>
    <row r="1364" spans="1:24" x14ac:dyDescent="0.45">
      <c r="A1364">
        <v>2024</v>
      </c>
      <c r="B1364">
        <v>8</v>
      </c>
      <c r="C1364">
        <v>30</v>
      </c>
      <c r="D1364">
        <v>95</v>
      </c>
      <c r="E1364">
        <v>65</v>
      </c>
      <c r="F1364">
        <v>0.04</v>
      </c>
      <c r="G1364">
        <v>0</v>
      </c>
      <c r="H1364">
        <v>0</v>
      </c>
      <c r="S1364">
        <f t="shared" si="1363"/>
        <v>243</v>
      </c>
      <c r="T1364">
        <f t="shared" si="1354"/>
        <v>80</v>
      </c>
      <c r="U1364" s="31">
        <f t="shared" si="1363"/>
        <v>243</v>
      </c>
      <c r="V1364">
        <f t="shared" si="1369"/>
        <v>73.178571428571431</v>
      </c>
      <c r="W1364" s="31">
        <f t="shared" ref="W1364" si="1415">W1363+1</f>
        <v>243</v>
      </c>
      <c r="X1364">
        <f t="shared" si="1378"/>
        <v>73.595238095238102</v>
      </c>
    </row>
    <row r="1365" spans="1:24" x14ac:dyDescent="0.45">
      <c r="A1365">
        <v>2024</v>
      </c>
      <c r="B1365">
        <v>8</v>
      </c>
      <c r="C1365">
        <v>31</v>
      </c>
      <c r="D1365">
        <v>92</v>
      </c>
      <c r="E1365">
        <v>65</v>
      </c>
      <c r="F1365">
        <v>0.62</v>
      </c>
      <c r="G1365">
        <v>0</v>
      </c>
      <c r="H1365">
        <v>0</v>
      </c>
      <c r="S1365">
        <f t="shared" si="1363"/>
        <v>244</v>
      </c>
      <c r="T1365">
        <f t="shared" si="1354"/>
        <v>78.5</v>
      </c>
      <c r="U1365" s="31">
        <f t="shared" si="1363"/>
        <v>244</v>
      </c>
      <c r="V1365">
        <f t="shared" si="1369"/>
        <v>73.321428571428569</v>
      </c>
      <c r="W1365" s="31">
        <f t="shared" ref="W1365" si="1416">W1364+1</f>
        <v>244</v>
      </c>
      <c r="X1365">
        <f t="shared" si="1378"/>
        <v>73.738095238095241</v>
      </c>
    </row>
    <row r="1366" spans="1:24" x14ac:dyDescent="0.45">
      <c r="A1366">
        <v>2024</v>
      </c>
      <c r="B1366">
        <v>9</v>
      </c>
      <c r="C1366">
        <v>1</v>
      </c>
      <c r="D1366">
        <v>83</v>
      </c>
      <c r="E1366">
        <v>69</v>
      </c>
      <c r="F1366" t="s">
        <v>116</v>
      </c>
      <c r="G1366" t="s">
        <v>117</v>
      </c>
      <c r="H1366">
        <v>0</v>
      </c>
      <c r="S1366">
        <f t="shared" si="1363"/>
        <v>245</v>
      </c>
      <c r="T1366">
        <f t="shared" si="1354"/>
        <v>76</v>
      </c>
      <c r="U1366" s="31">
        <f t="shared" si="1363"/>
        <v>245</v>
      </c>
      <c r="V1366">
        <f t="shared" si="1369"/>
        <v>73.464285714285708</v>
      </c>
      <c r="W1366" s="31">
        <f t="shared" ref="W1366" si="1417">W1365+1</f>
        <v>245</v>
      </c>
      <c r="X1366">
        <f t="shared" si="1378"/>
        <v>73.904761904761898</v>
      </c>
    </row>
    <row r="1367" spans="1:24" x14ac:dyDescent="0.45">
      <c r="A1367">
        <v>2024</v>
      </c>
      <c r="B1367">
        <v>9</v>
      </c>
      <c r="C1367">
        <v>2</v>
      </c>
      <c r="D1367">
        <v>86</v>
      </c>
      <c r="E1367">
        <v>62</v>
      </c>
      <c r="F1367">
        <v>0</v>
      </c>
      <c r="G1367">
        <v>0</v>
      </c>
      <c r="H1367">
        <v>0</v>
      </c>
      <c r="S1367">
        <f t="shared" si="1363"/>
        <v>246</v>
      </c>
      <c r="T1367">
        <f t="shared" si="1354"/>
        <v>74</v>
      </c>
      <c r="U1367" s="31">
        <f t="shared" si="1363"/>
        <v>246</v>
      </c>
      <c r="V1367">
        <f t="shared" si="1369"/>
        <v>73.5</v>
      </c>
      <c r="W1367" s="31">
        <f t="shared" ref="W1367" si="1418">W1366+1</f>
        <v>246</v>
      </c>
      <c r="X1367">
        <f t="shared" si="1378"/>
        <v>74.023809523809518</v>
      </c>
    </row>
    <row r="1368" spans="1:24" x14ac:dyDescent="0.45">
      <c r="A1368">
        <v>2024</v>
      </c>
      <c r="B1368">
        <v>9</v>
      </c>
      <c r="C1368">
        <v>3</v>
      </c>
      <c r="D1368">
        <v>83</v>
      </c>
      <c r="E1368">
        <v>60</v>
      </c>
      <c r="F1368">
        <v>0</v>
      </c>
      <c r="G1368">
        <v>0</v>
      </c>
      <c r="H1368">
        <v>0</v>
      </c>
      <c r="S1368">
        <f t="shared" si="1363"/>
        <v>247</v>
      </c>
      <c r="T1368">
        <f t="shared" si="1354"/>
        <v>71.5</v>
      </c>
      <c r="U1368" s="31">
        <f t="shared" si="1363"/>
        <v>247</v>
      </c>
      <c r="V1368">
        <f t="shared" si="1369"/>
        <v>73.892857142857139</v>
      </c>
      <c r="W1368" s="31">
        <f t="shared" ref="W1368" si="1419">W1367+1</f>
        <v>247</v>
      </c>
      <c r="X1368">
        <f t="shared" si="1378"/>
        <v>73.857142857142861</v>
      </c>
    </row>
    <row r="1369" spans="1:24" x14ac:dyDescent="0.45">
      <c r="A1369">
        <v>2024</v>
      </c>
      <c r="B1369">
        <v>9</v>
      </c>
      <c r="C1369">
        <v>4</v>
      </c>
      <c r="D1369">
        <v>81</v>
      </c>
      <c r="E1369">
        <v>56</v>
      </c>
      <c r="F1369">
        <v>0</v>
      </c>
      <c r="G1369">
        <v>0</v>
      </c>
      <c r="H1369">
        <v>0</v>
      </c>
      <c r="S1369">
        <f t="shared" si="1363"/>
        <v>248</v>
      </c>
      <c r="T1369">
        <f t="shared" si="1354"/>
        <v>68.5</v>
      </c>
      <c r="U1369" s="31">
        <f t="shared" si="1363"/>
        <v>248</v>
      </c>
      <c r="V1369">
        <f t="shared" si="1369"/>
        <v>74.214285714285708</v>
      </c>
      <c r="W1369" s="31">
        <f t="shared" ref="W1369" si="1420">W1368+1</f>
        <v>248</v>
      </c>
      <c r="X1369">
        <f t="shared" si="1378"/>
        <v>73.547619047619051</v>
      </c>
    </row>
    <row r="1370" spans="1:24" x14ac:dyDescent="0.45">
      <c r="A1370">
        <v>2024</v>
      </c>
      <c r="B1370">
        <v>9</v>
      </c>
      <c r="C1370">
        <v>5</v>
      </c>
      <c r="D1370">
        <v>83</v>
      </c>
      <c r="E1370">
        <v>59</v>
      </c>
      <c r="F1370">
        <v>0</v>
      </c>
      <c r="G1370">
        <v>0</v>
      </c>
      <c r="H1370">
        <v>0</v>
      </c>
      <c r="S1370">
        <f t="shared" si="1363"/>
        <v>249</v>
      </c>
      <c r="T1370">
        <f t="shared" si="1354"/>
        <v>71</v>
      </c>
      <c r="U1370" s="31">
        <f t="shared" si="1363"/>
        <v>249</v>
      </c>
      <c r="V1370">
        <f t="shared" si="1369"/>
        <v>74.5</v>
      </c>
      <c r="W1370" s="31">
        <f t="shared" ref="W1370" si="1421">W1369+1</f>
        <v>249</v>
      </c>
      <c r="X1370">
        <f t="shared" si="1378"/>
        <v>73.38095238095238</v>
      </c>
    </row>
    <row r="1371" spans="1:24" x14ac:dyDescent="0.45">
      <c r="A1371">
        <v>2024</v>
      </c>
      <c r="B1371">
        <v>9</v>
      </c>
      <c r="C1371">
        <v>6</v>
      </c>
      <c r="D1371">
        <v>85</v>
      </c>
      <c r="E1371">
        <v>54</v>
      </c>
      <c r="F1371">
        <v>0</v>
      </c>
      <c r="G1371">
        <v>0</v>
      </c>
      <c r="H1371">
        <v>0</v>
      </c>
      <c r="S1371">
        <f t="shared" si="1363"/>
        <v>250</v>
      </c>
      <c r="T1371">
        <f t="shared" ref="T1371:T1434" si="1422">AVERAGE(D1371:E1371)</f>
        <v>69.5</v>
      </c>
      <c r="U1371" s="31">
        <f t="shared" si="1363"/>
        <v>250</v>
      </c>
      <c r="V1371">
        <f t="shared" si="1369"/>
        <v>74.464285714285708</v>
      </c>
      <c r="W1371" s="31">
        <f t="shared" ref="W1371" si="1423">W1370+1</f>
        <v>250</v>
      </c>
      <c r="X1371">
        <f t="shared" si="1378"/>
        <v>73.023809523809518</v>
      </c>
    </row>
    <row r="1372" spans="1:24" x14ac:dyDescent="0.45">
      <c r="A1372">
        <v>2024</v>
      </c>
      <c r="B1372">
        <v>9</v>
      </c>
      <c r="C1372">
        <v>7</v>
      </c>
      <c r="D1372">
        <v>75</v>
      </c>
      <c r="E1372">
        <v>54</v>
      </c>
      <c r="F1372">
        <v>0.02</v>
      </c>
      <c r="G1372">
        <v>0</v>
      </c>
      <c r="H1372">
        <v>0</v>
      </c>
      <c r="S1372">
        <f t="shared" si="1363"/>
        <v>251</v>
      </c>
      <c r="T1372">
        <f t="shared" si="1422"/>
        <v>64.5</v>
      </c>
      <c r="U1372" s="31">
        <f t="shared" si="1363"/>
        <v>251</v>
      </c>
      <c r="V1372">
        <f t="shared" si="1369"/>
        <v>73.964285714285708</v>
      </c>
      <c r="W1372" s="31">
        <f t="shared" ref="W1372" si="1424">W1371+1</f>
        <v>251</v>
      </c>
      <c r="X1372">
        <f t="shared" si="1378"/>
        <v>72.452380952380949</v>
      </c>
    </row>
    <row r="1373" spans="1:24" x14ac:dyDescent="0.45">
      <c r="A1373">
        <v>2024</v>
      </c>
      <c r="B1373">
        <v>9</v>
      </c>
      <c r="C1373">
        <v>8</v>
      </c>
      <c r="D1373">
        <v>76</v>
      </c>
      <c r="E1373">
        <v>42</v>
      </c>
      <c r="F1373">
        <v>0</v>
      </c>
      <c r="G1373">
        <v>0</v>
      </c>
      <c r="H1373">
        <v>0</v>
      </c>
      <c r="S1373">
        <f t="shared" si="1363"/>
        <v>252</v>
      </c>
      <c r="T1373">
        <f t="shared" si="1422"/>
        <v>59</v>
      </c>
      <c r="U1373" s="31">
        <f t="shared" si="1363"/>
        <v>252</v>
      </c>
      <c r="V1373">
        <f t="shared" si="1369"/>
        <v>72.928571428571431</v>
      </c>
      <c r="W1373" s="31">
        <f t="shared" ref="W1373" si="1425">W1372+1</f>
        <v>252</v>
      </c>
      <c r="X1373">
        <f t="shared" si="1378"/>
        <v>71.738095238095241</v>
      </c>
    </row>
    <row r="1374" spans="1:24" x14ac:dyDescent="0.45">
      <c r="A1374">
        <v>2024</v>
      </c>
      <c r="B1374">
        <v>9</v>
      </c>
      <c r="C1374">
        <v>9</v>
      </c>
      <c r="D1374">
        <v>80</v>
      </c>
      <c r="E1374">
        <v>45</v>
      </c>
      <c r="F1374">
        <v>0</v>
      </c>
      <c r="G1374">
        <v>0</v>
      </c>
      <c r="H1374">
        <v>0</v>
      </c>
      <c r="S1374">
        <f t="shared" si="1363"/>
        <v>253</v>
      </c>
      <c r="T1374">
        <f t="shared" si="1422"/>
        <v>62.5</v>
      </c>
      <c r="U1374" s="31">
        <f t="shared" si="1363"/>
        <v>253</v>
      </c>
      <c r="V1374">
        <f t="shared" si="1369"/>
        <v>72</v>
      </c>
      <c r="W1374" s="31">
        <f t="shared" ref="W1374" si="1426">W1373+1</f>
        <v>253</v>
      </c>
      <c r="X1374">
        <f t="shared" si="1378"/>
        <v>71.214285714285708</v>
      </c>
    </row>
    <row r="1375" spans="1:24" x14ac:dyDescent="0.45">
      <c r="A1375">
        <v>2024</v>
      </c>
      <c r="B1375">
        <v>9</v>
      </c>
      <c r="C1375">
        <v>10</v>
      </c>
      <c r="D1375">
        <v>86</v>
      </c>
      <c r="E1375">
        <v>46</v>
      </c>
      <c r="F1375">
        <v>0</v>
      </c>
      <c r="G1375">
        <v>0</v>
      </c>
      <c r="H1375">
        <v>0</v>
      </c>
      <c r="S1375">
        <f t="shared" si="1363"/>
        <v>254</v>
      </c>
      <c r="T1375">
        <f t="shared" si="1422"/>
        <v>66</v>
      </c>
      <c r="U1375" s="31">
        <f t="shared" si="1363"/>
        <v>254</v>
      </c>
      <c r="V1375">
        <f t="shared" si="1369"/>
        <v>71.285714285714292</v>
      </c>
      <c r="W1375" s="31">
        <f t="shared" ref="W1375" si="1427">W1374+1</f>
        <v>254</v>
      </c>
      <c r="X1375">
        <f t="shared" si="1378"/>
        <v>71.214285714285708</v>
      </c>
    </row>
    <row r="1376" spans="1:24" x14ac:dyDescent="0.45">
      <c r="A1376">
        <v>2024</v>
      </c>
      <c r="B1376">
        <v>9</v>
      </c>
      <c r="C1376">
        <v>11</v>
      </c>
      <c r="D1376">
        <v>87</v>
      </c>
      <c r="E1376">
        <v>50</v>
      </c>
      <c r="F1376">
        <v>0</v>
      </c>
      <c r="G1376">
        <v>0</v>
      </c>
      <c r="H1376">
        <v>0</v>
      </c>
      <c r="S1376">
        <f t="shared" si="1363"/>
        <v>255</v>
      </c>
      <c r="T1376">
        <f t="shared" si="1422"/>
        <v>68.5</v>
      </c>
      <c r="U1376" s="31">
        <f t="shared" si="1363"/>
        <v>255</v>
      </c>
      <c r="V1376">
        <f t="shared" si="1369"/>
        <v>70.642857142857139</v>
      </c>
      <c r="W1376" s="31">
        <f t="shared" ref="W1376" si="1428">W1375+1</f>
        <v>255</v>
      </c>
      <c r="X1376">
        <f t="shared" si="1378"/>
        <v>71.428571428571431</v>
      </c>
    </row>
    <row r="1377" spans="1:24" x14ac:dyDescent="0.45">
      <c r="A1377">
        <v>2024</v>
      </c>
      <c r="B1377">
        <v>9</v>
      </c>
      <c r="C1377">
        <v>12</v>
      </c>
      <c r="D1377">
        <v>78</v>
      </c>
      <c r="E1377">
        <v>57</v>
      </c>
      <c r="F1377" t="s">
        <v>116</v>
      </c>
      <c r="G1377" t="s">
        <v>117</v>
      </c>
      <c r="H1377">
        <v>0</v>
      </c>
      <c r="S1377">
        <f t="shared" si="1363"/>
        <v>256</v>
      </c>
      <c r="T1377">
        <f t="shared" si="1422"/>
        <v>67.5</v>
      </c>
      <c r="U1377" s="31">
        <f t="shared" si="1363"/>
        <v>256</v>
      </c>
      <c r="V1377">
        <f t="shared" si="1369"/>
        <v>69.785714285714292</v>
      </c>
      <c r="W1377" s="31">
        <f t="shared" ref="W1377" si="1429">W1376+1</f>
        <v>256</v>
      </c>
      <c r="X1377">
        <f t="shared" si="1378"/>
        <v>71.452380952380949</v>
      </c>
    </row>
    <row r="1378" spans="1:24" x14ac:dyDescent="0.45">
      <c r="A1378">
        <v>2024</v>
      </c>
      <c r="B1378">
        <v>9</v>
      </c>
      <c r="C1378">
        <v>13</v>
      </c>
      <c r="D1378">
        <v>85</v>
      </c>
      <c r="E1378">
        <v>62</v>
      </c>
      <c r="F1378">
        <v>0.11</v>
      </c>
      <c r="G1378">
        <v>0</v>
      </c>
      <c r="H1378">
        <v>0</v>
      </c>
      <c r="S1378">
        <f t="shared" si="1363"/>
        <v>257</v>
      </c>
      <c r="T1378">
        <f t="shared" si="1422"/>
        <v>73.5</v>
      </c>
      <c r="U1378" s="31">
        <f t="shared" si="1363"/>
        <v>257</v>
      </c>
      <c r="V1378">
        <f t="shared" si="1369"/>
        <v>69.321428571428569</v>
      </c>
      <c r="W1378" s="31">
        <f t="shared" ref="W1378" si="1430">W1377+1</f>
        <v>257</v>
      </c>
      <c r="X1378">
        <f t="shared" si="1378"/>
        <v>71.61904761904762</v>
      </c>
    </row>
    <row r="1379" spans="1:24" x14ac:dyDescent="0.45">
      <c r="A1379">
        <v>2024</v>
      </c>
      <c r="B1379">
        <v>9</v>
      </c>
      <c r="C1379">
        <v>14</v>
      </c>
      <c r="D1379">
        <v>83</v>
      </c>
      <c r="E1379">
        <v>62</v>
      </c>
      <c r="F1379" t="s">
        <v>116</v>
      </c>
      <c r="G1379" t="s">
        <v>117</v>
      </c>
      <c r="H1379">
        <v>0</v>
      </c>
      <c r="S1379">
        <f t="shared" ref="S1379:U1442" si="1431">S1378+1</f>
        <v>258</v>
      </c>
      <c r="T1379">
        <f t="shared" si="1422"/>
        <v>72.5</v>
      </c>
      <c r="U1379" s="31">
        <f t="shared" si="1431"/>
        <v>258</v>
      </c>
      <c r="V1379">
        <f t="shared" si="1369"/>
        <v>68.892857142857139</v>
      </c>
      <c r="W1379" s="31">
        <f t="shared" ref="W1379" si="1432">W1378+1</f>
        <v>258</v>
      </c>
      <c r="X1379">
        <f t="shared" si="1378"/>
        <v>71.666666666666671</v>
      </c>
    </row>
    <row r="1380" spans="1:24" x14ac:dyDescent="0.45">
      <c r="A1380">
        <v>2024</v>
      </c>
      <c r="B1380">
        <v>9</v>
      </c>
      <c r="C1380">
        <v>15</v>
      </c>
      <c r="D1380">
        <v>84</v>
      </c>
      <c r="E1380">
        <v>60</v>
      </c>
      <c r="F1380">
        <v>0</v>
      </c>
      <c r="G1380">
        <v>0</v>
      </c>
      <c r="H1380">
        <v>0</v>
      </c>
      <c r="S1380">
        <f t="shared" si="1431"/>
        <v>259</v>
      </c>
      <c r="T1380">
        <f t="shared" si="1422"/>
        <v>72</v>
      </c>
      <c r="U1380" s="31">
        <f t="shared" si="1431"/>
        <v>259</v>
      </c>
      <c r="V1380">
        <f t="shared" si="1369"/>
        <v>68.607142857142861</v>
      </c>
      <c r="W1380" s="31">
        <f t="shared" ref="W1380" si="1433">W1379+1</f>
        <v>259</v>
      </c>
      <c r="X1380">
        <f t="shared" si="1378"/>
        <v>71.595238095238102</v>
      </c>
    </row>
    <row r="1381" spans="1:24" x14ac:dyDescent="0.45">
      <c r="A1381">
        <v>2024</v>
      </c>
      <c r="B1381">
        <v>9</v>
      </c>
      <c r="C1381">
        <v>16</v>
      </c>
      <c r="D1381">
        <v>76</v>
      </c>
      <c r="E1381">
        <v>58</v>
      </c>
      <c r="F1381">
        <v>0.21</v>
      </c>
      <c r="G1381">
        <v>0</v>
      </c>
      <c r="H1381">
        <v>0</v>
      </c>
      <c r="S1381">
        <f t="shared" si="1431"/>
        <v>260</v>
      </c>
      <c r="T1381">
        <f t="shared" si="1422"/>
        <v>67</v>
      </c>
      <c r="U1381" s="31">
        <f t="shared" si="1431"/>
        <v>260</v>
      </c>
      <c r="V1381">
        <f t="shared" si="1369"/>
        <v>68.107142857142861</v>
      </c>
      <c r="W1381" s="31">
        <f t="shared" ref="W1381" si="1434">W1380+1</f>
        <v>260</v>
      </c>
      <c r="X1381">
        <f t="shared" si="1378"/>
        <v>71.19047619047619</v>
      </c>
    </row>
    <row r="1382" spans="1:24" x14ac:dyDescent="0.45">
      <c r="A1382">
        <v>2024</v>
      </c>
      <c r="B1382">
        <v>9</v>
      </c>
      <c r="C1382">
        <v>17</v>
      </c>
      <c r="D1382">
        <v>75</v>
      </c>
      <c r="E1382">
        <v>58</v>
      </c>
      <c r="F1382">
        <v>0.56999999999999995</v>
      </c>
      <c r="G1382">
        <v>0</v>
      </c>
      <c r="H1382">
        <v>0</v>
      </c>
      <c r="S1382">
        <f t="shared" si="1431"/>
        <v>261</v>
      </c>
      <c r="T1382">
        <f t="shared" si="1422"/>
        <v>66.5</v>
      </c>
      <c r="U1382" s="31">
        <f t="shared" si="1431"/>
        <v>261</v>
      </c>
      <c r="V1382">
        <f t="shared" si="1369"/>
        <v>67.75</v>
      </c>
      <c r="W1382" s="31">
        <f t="shared" ref="W1382" si="1435">W1381+1</f>
        <v>261</v>
      </c>
      <c r="X1382">
        <f t="shared" si="1378"/>
        <v>70.738095238095241</v>
      </c>
    </row>
    <row r="1383" spans="1:24" x14ac:dyDescent="0.45">
      <c r="A1383">
        <v>2024</v>
      </c>
      <c r="B1383">
        <v>9</v>
      </c>
      <c r="C1383">
        <v>18</v>
      </c>
      <c r="D1383">
        <v>81</v>
      </c>
      <c r="E1383">
        <v>62</v>
      </c>
      <c r="F1383">
        <v>0</v>
      </c>
      <c r="G1383">
        <v>0</v>
      </c>
      <c r="H1383">
        <v>0</v>
      </c>
      <c r="S1383">
        <f t="shared" si="1431"/>
        <v>262</v>
      </c>
      <c r="T1383">
        <f t="shared" si="1422"/>
        <v>71.5</v>
      </c>
      <c r="U1383" s="31">
        <f t="shared" si="1431"/>
        <v>262</v>
      </c>
      <c r="V1383">
        <f t="shared" si="1369"/>
        <v>67.964285714285708</v>
      </c>
      <c r="W1383" s="31">
        <f t="shared" ref="W1383" si="1436">W1382+1</f>
        <v>262</v>
      </c>
      <c r="X1383">
        <f t="shared" si="1378"/>
        <v>70.452380952380949</v>
      </c>
    </row>
    <row r="1384" spans="1:24" x14ac:dyDescent="0.45">
      <c r="A1384">
        <v>2024</v>
      </c>
      <c r="B1384">
        <v>9</v>
      </c>
      <c r="C1384">
        <v>19</v>
      </c>
      <c r="D1384">
        <v>87</v>
      </c>
      <c r="E1384">
        <v>60</v>
      </c>
      <c r="F1384">
        <v>0.08</v>
      </c>
      <c r="G1384">
        <v>0</v>
      </c>
      <c r="H1384">
        <v>0</v>
      </c>
      <c r="S1384">
        <f t="shared" si="1431"/>
        <v>263</v>
      </c>
      <c r="T1384">
        <f t="shared" si="1422"/>
        <v>73.5</v>
      </c>
      <c r="U1384" s="31">
        <f t="shared" si="1431"/>
        <v>263</v>
      </c>
      <c r="V1384">
        <f t="shared" ref="V1384:V1447" si="1437">AVERAGE(T1371:T1384)</f>
        <v>68.142857142857139</v>
      </c>
      <c r="W1384" s="31">
        <f t="shared" ref="W1384" si="1438">W1383+1</f>
        <v>263</v>
      </c>
      <c r="X1384">
        <f t="shared" si="1378"/>
        <v>70.166666666666671</v>
      </c>
    </row>
    <row r="1385" spans="1:24" x14ac:dyDescent="0.45">
      <c r="A1385">
        <v>2024</v>
      </c>
      <c r="B1385">
        <v>9</v>
      </c>
      <c r="C1385">
        <v>20</v>
      </c>
      <c r="D1385">
        <v>87</v>
      </c>
      <c r="E1385">
        <v>61</v>
      </c>
      <c r="F1385">
        <v>0</v>
      </c>
      <c r="G1385">
        <v>0</v>
      </c>
      <c r="H1385">
        <v>0</v>
      </c>
      <c r="S1385">
        <f t="shared" si="1431"/>
        <v>264</v>
      </c>
      <c r="T1385">
        <f t="shared" si="1422"/>
        <v>74</v>
      </c>
      <c r="U1385" s="31">
        <f t="shared" si="1431"/>
        <v>264</v>
      </c>
      <c r="V1385">
        <f t="shared" si="1437"/>
        <v>68.464285714285708</v>
      </c>
      <c r="W1385" s="31">
        <f t="shared" ref="W1385" si="1439">W1384+1</f>
        <v>264</v>
      </c>
      <c r="X1385">
        <f t="shared" si="1378"/>
        <v>69.88095238095238</v>
      </c>
    </row>
    <row r="1386" spans="1:24" x14ac:dyDescent="0.45">
      <c r="A1386">
        <v>2024</v>
      </c>
      <c r="B1386">
        <v>9</v>
      </c>
      <c r="C1386">
        <v>21</v>
      </c>
      <c r="D1386">
        <v>87</v>
      </c>
      <c r="E1386">
        <v>58</v>
      </c>
      <c r="F1386">
        <v>0</v>
      </c>
      <c r="G1386">
        <v>0</v>
      </c>
      <c r="H1386">
        <v>0</v>
      </c>
      <c r="S1386">
        <f t="shared" si="1431"/>
        <v>265</v>
      </c>
      <c r="T1386">
        <f t="shared" si="1422"/>
        <v>72.5</v>
      </c>
      <c r="U1386" s="31">
        <f t="shared" si="1431"/>
        <v>265</v>
      </c>
      <c r="V1386">
        <f t="shared" si="1437"/>
        <v>69.035714285714292</v>
      </c>
      <c r="W1386" s="31">
        <f t="shared" ref="W1386" si="1440">W1385+1</f>
        <v>265</v>
      </c>
      <c r="X1386">
        <f t="shared" si="1378"/>
        <v>69.595238095238102</v>
      </c>
    </row>
    <row r="1387" spans="1:24" x14ac:dyDescent="0.45">
      <c r="A1387">
        <v>2024</v>
      </c>
      <c r="B1387">
        <v>9</v>
      </c>
      <c r="C1387">
        <v>22</v>
      </c>
      <c r="D1387">
        <v>90</v>
      </c>
      <c r="E1387">
        <v>59</v>
      </c>
      <c r="F1387">
        <v>0</v>
      </c>
      <c r="G1387">
        <v>0</v>
      </c>
      <c r="H1387">
        <v>0</v>
      </c>
      <c r="S1387">
        <f t="shared" si="1431"/>
        <v>266</v>
      </c>
      <c r="T1387">
        <f t="shared" si="1422"/>
        <v>74.5</v>
      </c>
      <c r="U1387" s="31">
        <f t="shared" si="1431"/>
        <v>266</v>
      </c>
      <c r="V1387">
        <f t="shared" si="1437"/>
        <v>70.142857142857139</v>
      </c>
      <c r="W1387" s="31">
        <f t="shared" ref="W1387" si="1441">W1386+1</f>
        <v>266</v>
      </c>
      <c r="X1387">
        <f t="shared" si="1378"/>
        <v>69.523809523809518</v>
      </c>
    </row>
    <row r="1388" spans="1:24" x14ac:dyDescent="0.45">
      <c r="A1388">
        <v>2024</v>
      </c>
      <c r="B1388">
        <v>9</v>
      </c>
      <c r="C1388">
        <v>23</v>
      </c>
      <c r="D1388">
        <v>88</v>
      </c>
      <c r="E1388">
        <v>65</v>
      </c>
      <c r="F1388">
        <v>0.12</v>
      </c>
      <c r="G1388">
        <v>0</v>
      </c>
      <c r="H1388">
        <v>0</v>
      </c>
      <c r="S1388">
        <f t="shared" si="1431"/>
        <v>267</v>
      </c>
      <c r="T1388">
        <f t="shared" si="1422"/>
        <v>76.5</v>
      </c>
      <c r="U1388" s="31">
        <f t="shared" si="1431"/>
        <v>267</v>
      </c>
      <c r="V1388">
        <f t="shared" si="1437"/>
        <v>71.142857142857139</v>
      </c>
      <c r="W1388" s="31">
        <f t="shared" ref="W1388" si="1442">W1387+1</f>
        <v>267</v>
      </c>
      <c r="X1388">
        <f t="shared" si="1378"/>
        <v>69.642857142857139</v>
      </c>
    </row>
    <row r="1389" spans="1:24" x14ac:dyDescent="0.45">
      <c r="A1389">
        <v>2024</v>
      </c>
      <c r="B1389">
        <v>9</v>
      </c>
      <c r="C1389">
        <v>24</v>
      </c>
      <c r="D1389">
        <v>84</v>
      </c>
      <c r="E1389">
        <v>66</v>
      </c>
      <c r="F1389">
        <v>0.67</v>
      </c>
      <c r="G1389">
        <v>0</v>
      </c>
      <c r="H1389">
        <v>0</v>
      </c>
      <c r="S1389">
        <f t="shared" si="1431"/>
        <v>268</v>
      </c>
      <c r="T1389">
        <f t="shared" si="1422"/>
        <v>75</v>
      </c>
      <c r="U1389" s="31">
        <f t="shared" si="1431"/>
        <v>268</v>
      </c>
      <c r="V1389">
        <f t="shared" si="1437"/>
        <v>71.785714285714292</v>
      </c>
      <c r="W1389" s="31">
        <f t="shared" ref="W1389" si="1443">W1388+1</f>
        <v>268</v>
      </c>
      <c r="X1389">
        <f t="shared" si="1378"/>
        <v>69.80952380952381</v>
      </c>
    </row>
    <row r="1390" spans="1:24" x14ac:dyDescent="0.45">
      <c r="A1390">
        <v>2024</v>
      </c>
      <c r="B1390">
        <v>9</v>
      </c>
      <c r="C1390">
        <v>25</v>
      </c>
      <c r="D1390">
        <v>75</v>
      </c>
      <c r="E1390">
        <v>64</v>
      </c>
      <c r="F1390">
        <v>2.65</v>
      </c>
      <c r="G1390">
        <v>0</v>
      </c>
      <c r="H1390">
        <v>0</v>
      </c>
      <c r="S1390">
        <f t="shared" si="1431"/>
        <v>269</v>
      </c>
      <c r="T1390">
        <f t="shared" si="1422"/>
        <v>69.5</v>
      </c>
      <c r="U1390" s="31">
        <f t="shared" si="1431"/>
        <v>269</v>
      </c>
      <c r="V1390">
        <f t="shared" si="1437"/>
        <v>71.857142857142861</v>
      </c>
      <c r="W1390" s="31">
        <f t="shared" ref="W1390" si="1444">W1389+1</f>
        <v>269</v>
      </c>
      <c r="X1390">
        <f t="shared" si="1378"/>
        <v>69.857142857142861</v>
      </c>
    </row>
    <row r="1391" spans="1:24" x14ac:dyDescent="0.45">
      <c r="A1391">
        <v>2024</v>
      </c>
      <c r="B1391">
        <v>9</v>
      </c>
      <c r="C1391">
        <v>26</v>
      </c>
      <c r="D1391">
        <v>70</v>
      </c>
      <c r="E1391">
        <v>64</v>
      </c>
      <c r="F1391">
        <v>2.52</v>
      </c>
      <c r="G1391">
        <v>0</v>
      </c>
      <c r="H1391">
        <v>0</v>
      </c>
      <c r="S1391">
        <f t="shared" si="1431"/>
        <v>270</v>
      </c>
      <c r="T1391">
        <f t="shared" si="1422"/>
        <v>67</v>
      </c>
      <c r="U1391" s="31">
        <f t="shared" si="1431"/>
        <v>270</v>
      </c>
      <c r="V1391">
        <f t="shared" si="1437"/>
        <v>71.821428571428569</v>
      </c>
      <c r="W1391" s="31">
        <f t="shared" ref="W1391" si="1445">W1390+1</f>
        <v>270</v>
      </c>
      <c r="X1391">
        <f t="shared" ref="X1391:X1454" si="1446">AVERAGE(T1371:T1391)</f>
        <v>69.666666666666671</v>
      </c>
    </row>
    <row r="1392" spans="1:24" x14ac:dyDescent="0.45">
      <c r="A1392">
        <v>2024</v>
      </c>
      <c r="B1392">
        <v>9</v>
      </c>
      <c r="C1392">
        <v>27</v>
      </c>
      <c r="D1392">
        <v>82</v>
      </c>
      <c r="E1392">
        <v>67</v>
      </c>
      <c r="F1392">
        <v>0.7</v>
      </c>
      <c r="G1392">
        <v>0</v>
      </c>
      <c r="H1392">
        <v>0</v>
      </c>
      <c r="S1392">
        <f t="shared" si="1431"/>
        <v>271</v>
      </c>
      <c r="T1392">
        <f t="shared" si="1422"/>
        <v>74.5</v>
      </c>
      <c r="U1392" s="31">
        <f t="shared" si="1431"/>
        <v>271</v>
      </c>
      <c r="V1392">
        <f t="shared" si="1437"/>
        <v>71.892857142857139</v>
      </c>
      <c r="W1392" s="31">
        <f t="shared" ref="W1392" si="1447">W1391+1</f>
        <v>271</v>
      </c>
      <c r="X1392">
        <f t="shared" si="1446"/>
        <v>69.904761904761898</v>
      </c>
    </row>
    <row r="1393" spans="1:24" x14ac:dyDescent="0.45">
      <c r="A1393">
        <v>2024</v>
      </c>
      <c r="B1393">
        <v>9</v>
      </c>
      <c r="C1393">
        <v>28</v>
      </c>
      <c r="D1393">
        <v>79</v>
      </c>
      <c r="E1393">
        <v>68</v>
      </c>
      <c r="F1393">
        <v>0</v>
      </c>
      <c r="G1393">
        <v>0</v>
      </c>
      <c r="H1393">
        <v>0</v>
      </c>
      <c r="S1393">
        <f t="shared" si="1431"/>
        <v>272</v>
      </c>
      <c r="T1393">
        <f t="shared" si="1422"/>
        <v>73.5</v>
      </c>
      <c r="U1393" s="31">
        <f t="shared" si="1431"/>
        <v>272</v>
      </c>
      <c r="V1393">
        <f t="shared" si="1437"/>
        <v>71.964285714285708</v>
      </c>
      <c r="W1393" s="31">
        <f t="shared" ref="W1393" si="1448">W1392+1</f>
        <v>272</v>
      </c>
      <c r="X1393">
        <f t="shared" si="1446"/>
        <v>70.333333333333329</v>
      </c>
    </row>
    <row r="1394" spans="1:24" x14ac:dyDescent="0.45">
      <c r="A1394">
        <v>2024</v>
      </c>
      <c r="B1394">
        <v>9</v>
      </c>
      <c r="C1394">
        <v>29</v>
      </c>
      <c r="D1394">
        <v>75</v>
      </c>
      <c r="E1394">
        <v>64</v>
      </c>
      <c r="F1394">
        <v>0.01</v>
      </c>
      <c r="G1394">
        <v>0</v>
      </c>
      <c r="H1394">
        <v>0</v>
      </c>
      <c r="S1394">
        <f t="shared" si="1431"/>
        <v>273</v>
      </c>
      <c r="T1394">
        <f t="shared" si="1422"/>
        <v>69.5</v>
      </c>
      <c r="U1394" s="31">
        <f t="shared" si="1431"/>
        <v>273</v>
      </c>
      <c r="V1394">
        <f t="shared" si="1437"/>
        <v>71.785714285714292</v>
      </c>
      <c r="W1394" s="31">
        <f t="shared" ref="W1394" si="1449">W1393+1</f>
        <v>273</v>
      </c>
      <c r="X1394">
        <f t="shared" si="1446"/>
        <v>70.833333333333329</v>
      </c>
    </row>
    <row r="1395" spans="1:24" x14ac:dyDescent="0.45">
      <c r="A1395">
        <v>2024</v>
      </c>
      <c r="B1395">
        <v>9</v>
      </c>
      <c r="C1395">
        <v>30</v>
      </c>
      <c r="D1395">
        <v>77</v>
      </c>
      <c r="E1395">
        <v>61</v>
      </c>
      <c r="F1395">
        <v>0</v>
      </c>
      <c r="G1395">
        <v>0</v>
      </c>
      <c r="H1395">
        <v>0</v>
      </c>
      <c r="S1395">
        <f t="shared" si="1431"/>
        <v>274</v>
      </c>
      <c r="T1395">
        <f t="shared" si="1422"/>
        <v>69</v>
      </c>
      <c r="U1395" s="31">
        <f t="shared" si="1431"/>
        <v>274</v>
      </c>
      <c r="V1395">
        <f t="shared" si="1437"/>
        <v>71.928571428571431</v>
      </c>
      <c r="W1395" s="31">
        <f t="shared" ref="W1395" si="1450">W1394+1</f>
        <v>274</v>
      </c>
      <c r="X1395">
        <f t="shared" si="1446"/>
        <v>71.142857142857139</v>
      </c>
    </row>
    <row r="1396" spans="1:24" x14ac:dyDescent="0.45">
      <c r="A1396">
        <v>2024</v>
      </c>
      <c r="B1396">
        <v>10</v>
      </c>
      <c r="C1396">
        <v>1</v>
      </c>
      <c r="D1396">
        <v>77</v>
      </c>
      <c r="E1396">
        <v>65</v>
      </c>
      <c r="F1396">
        <v>0.1</v>
      </c>
      <c r="G1396">
        <v>0</v>
      </c>
      <c r="H1396">
        <v>0</v>
      </c>
      <c r="S1396">
        <f t="shared" si="1431"/>
        <v>275</v>
      </c>
      <c r="T1396">
        <f t="shared" si="1422"/>
        <v>71</v>
      </c>
      <c r="U1396" s="31">
        <f t="shared" si="1431"/>
        <v>275</v>
      </c>
      <c r="V1396">
        <f t="shared" si="1437"/>
        <v>72.25</v>
      </c>
      <c r="W1396" s="31">
        <f t="shared" ref="W1396" si="1451">W1395+1</f>
        <v>275</v>
      </c>
      <c r="X1396">
        <f t="shared" si="1446"/>
        <v>71.38095238095238</v>
      </c>
    </row>
    <row r="1397" spans="1:24" x14ac:dyDescent="0.45">
      <c r="A1397">
        <v>2024</v>
      </c>
      <c r="B1397">
        <v>10</v>
      </c>
      <c r="C1397">
        <v>2</v>
      </c>
      <c r="D1397">
        <v>81</v>
      </c>
      <c r="E1397">
        <v>60</v>
      </c>
      <c r="F1397">
        <v>0</v>
      </c>
      <c r="G1397">
        <v>0</v>
      </c>
      <c r="H1397">
        <v>0</v>
      </c>
      <c r="S1397">
        <f t="shared" si="1431"/>
        <v>276</v>
      </c>
      <c r="T1397">
        <f t="shared" si="1422"/>
        <v>70.5</v>
      </c>
      <c r="U1397" s="31">
        <f t="shared" si="1431"/>
        <v>276</v>
      </c>
      <c r="V1397">
        <f t="shared" si="1437"/>
        <v>72.178571428571431</v>
      </c>
      <c r="W1397" s="31">
        <f t="shared" ref="W1397" si="1452">W1396+1</f>
        <v>276</v>
      </c>
      <c r="X1397">
        <f t="shared" si="1446"/>
        <v>71.476190476190482</v>
      </c>
    </row>
    <row r="1398" spans="1:24" x14ac:dyDescent="0.45">
      <c r="A1398">
        <v>2024</v>
      </c>
      <c r="B1398">
        <v>10</v>
      </c>
      <c r="C1398">
        <v>3</v>
      </c>
      <c r="D1398">
        <v>83</v>
      </c>
      <c r="E1398">
        <v>58</v>
      </c>
      <c r="F1398">
        <v>0</v>
      </c>
      <c r="G1398">
        <v>0</v>
      </c>
      <c r="H1398">
        <v>0</v>
      </c>
      <c r="S1398">
        <f t="shared" si="1431"/>
        <v>277</v>
      </c>
      <c r="T1398">
        <f t="shared" si="1422"/>
        <v>70.5</v>
      </c>
      <c r="U1398" s="31">
        <f t="shared" si="1431"/>
        <v>277</v>
      </c>
      <c r="V1398">
        <f t="shared" si="1437"/>
        <v>71.964285714285708</v>
      </c>
      <c r="W1398" s="31">
        <f t="shared" ref="W1398" si="1453">W1397+1</f>
        <v>277</v>
      </c>
      <c r="X1398">
        <f t="shared" si="1446"/>
        <v>71.61904761904762</v>
      </c>
    </row>
    <row r="1399" spans="1:24" x14ac:dyDescent="0.45">
      <c r="A1399">
        <v>2024</v>
      </c>
      <c r="B1399">
        <v>10</v>
      </c>
      <c r="C1399">
        <v>4</v>
      </c>
      <c r="D1399">
        <v>79</v>
      </c>
      <c r="E1399">
        <v>62</v>
      </c>
      <c r="F1399" t="s">
        <v>116</v>
      </c>
      <c r="G1399" t="s">
        <v>117</v>
      </c>
      <c r="H1399">
        <v>0</v>
      </c>
      <c r="S1399">
        <f t="shared" si="1431"/>
        <v>278</v>
      </c>
      <c r="T1399">
        <f t="shared" si="1422"/>
        <v>70.5</v>
      </c>
      <c r="U1399" s="31">
        <f t="shared" si="1431"/>
        <v>278</v>
      </c>
      <c r="V1399">
        <f t="shared" si="1437"/>
        <v>71.714285714285708</v>
      </c>
      <c r="W1399" s="31">
        <f t="shared" ref="W1399" si="1454">W1398+1</f>
        <v>278</v>
      </c>
      <c r="X1399">
        <f t="shared" si="1446"/>
        <v>71.476190476190482</v>
      </c>
    </row>
    <row r="1400" spans="1:24" x14ac:dyDescent="0.45">
      <c r="A1400">
        <v>2024</v>
      </c>
      <c r="B1400">
        <v>10</v>
      </c>
      <c r="C1400">
        <v>5</v>
      </c>
      <c r="D1400">
        <v>82</v>
      </c>
      <c r="E1400">
        <v>56</v>
      </c>
      <c r="F1400">
        <v>0</v>
      </c>
      <c r="G1400">
        <v>0</v>
      </c>
      <c r="H1400">
        <v>0</v>
      </c>
      <c r="S1400">
        <f t="shared" si="1431"/>
        <v>279</v>
      </c>
      <c r="T1400">
        <f t="shared" si="1422"/>
        <v>69</v>
      </c>
      <c r="U1400" s="31">
        <f t="shared" si="1431"/>
        <v>279</v>
      </c>
      <c r="V1400">
        <f t="shared" si="1437"/>
        <v>71.464285714285708</v>
      </c>
      <c r="W1400" s="31">
        <f t="shared" ref="W1400" si="1455">W1399+1</f>
        <v>279</v>
      </c>
      <c r="X1400">
        <f t="shared" si="1446"/>
        <v>71.30952380952381</v>
      </c>
    </row>
    <row r="1401" spans="1:24" x14ac:dyDescent="0.45">
      <c r="A1401">
        <v>2024</v>
      </c>
      <c r="B1401">
        <v>10</v>
      </c>
      <c r="C1401">
        <v>6</v>
      </c>
      <c r="D1401">
        <v>83</v>
      </c>
      <c r="E1401">
        <v>53</v>
      </c>
      <c r="F1401">
        <v>0</v>
      </c>
      <c r="G1401">
        <v>0</v>
      </c>
      <c r="H1401">
        <v>0</v>
      </c>
      <c r="S1401">
        <f t="shared" si="1431"/>
        <v>280</v>
      </c>
      <c r="T1401">
        <f t="shared" si="1422"/>
        <v>68</v>
      </c>
      <c r="U1401" s="31">
        <f t="shared" si="1431"/>
        <v>280</v>
      </c>
      <c r="V1401">
        <f t="shared" si="1437"/>
        <v>71</v>
      </c>
      <c r="W1401" s="31">
        <f t="shared" ref="W1401" si="1456">W1400+1</f>
        <v>280</v>
      </c>
      <c r="X1401">
        <f t="shared" si="1446"/>
        <v>71.11904761904762</v>
      </c>
    </row>
    <row r="1402" spans="1:24" x14ac:dyDescent="0.45">
      <c r="A1402">
        <v>2024</v>
      </c>
      <c r="B1402">
        <v>10</v>
      </c>
      <c r="C1402">
        <v>7</v>
      </c>
      <c r="D1402">
        <v>78</v>
      </c>
      <c r="E1402">
        <v>49</v>
      </c>
      <c r="F1402">
        <v>0</v>
      </c>
      <c r="G1402">
        <v>0</v>
      </c>
      <c r="H1402">
        <v>0</v>
      </c>
      <c r="S1402">
        <f t="shared" si="1431"/>
        <v>281</v>
      </c>
      <c r="T1402">
        <f t="shared" si="1422"/>
        <v>63.5</v>
      </c>
      <c r="U1402" s="31">
        <f t="shared" si="1431"/>
        <v>281</v>
      </c>
      <c r="V1402">
        <f t="shared" si="1437"/>
        <v>70.071428571428569</v>
      </c>
      <c r="W1402" s="31">
        <f t="shared" ref="W1402" si="1457">W1401+1</f>
        <v>281</v>
      </c>
      <c r="X1402">
        <f t="shared" si="1446"/>
        <v>70.952380952380949</v>
      </c>
    </row>
    <row r="1403" spans="1:24" x14ac:dyDescent="0.45">
      <c r="A1403">
        <v>2024</v>
      </c>
      <c r="B1403">
        <v>10</v>
      </c>
      <c r="C1403">
        <v>8</v>
      </c>
      <c r="D1403">
        <v>74</v>
      </c>
      <c r="E1403">
        <v>43</v>
      </c>
      <c r="F1403">
        <v>0</v>
      </c>
      <c r="G1403">
        <v>0</v>
      </c>
      <c r="H1403">
        <v>0</v>
      </c>
      <c r="S1403">
        <f t="shared" si="1431"/>
        <v>282</v>
      </c>
      <c r="T1403">
        <f t="shared" si="1422"/>
        <v>58.5</v>
      </c>
      <c r="U1403" s="31">
        <f t="shared" si="1431"/>
        <v>282</v>
      </c>
      <c r="V1403">
        <f t="shared" si="1437"/>
        <v>68.892857142857139</v>
      </c>
      <c r="W1403" s="31">
        <f t="shared" ref="W1403" si="1458">W1402+1</f>
        <v>282</v>
      </c>
      <c r="X1403">
        <f t="shared" si="1446"/>
        <v>70.571428571428569</v>
      </c>
    </row>
    <row r="1404" spans="1:24" x14ac:dyDescent="0.45">
      <c r="A1404">
        <v>2024</v>
      </c>
      <c r="B1404">
        <v>10</v>
      </c>
      <c r="C1404">
        <v>9</v>
      </c>
      <c r="D1404">
        <v>74</v>
      </c>
      <c r="E1404">
        <v>41</v>
      </c>
      <c r="F1404">
        <v>0</v>
      </c>
      <c r="G1404">
        <v>0</v>
      </c>
      <c r="H1404">
        <v>0</v>
      </c>
      <c r="S1404">
        <f t="shared" si="1431"/>
        <v>283</v>
      </c>
      <c r="T1404">
        <f t="shared" si="1422"/>
        <v>57.5</v>
      </c>
      <c r="U1404" s="31">
        <f t="shared" si="1431"/>
        <v>283</v>
      </c>
      <c r="V1404">
        <f t="shared" si="1437"/>
        <v>68.035714285714292</v>
      </c>
      <c r="W1404" s="31">
        <f t="shared" ref="W1404" si="1459">W1403+1</f>
        <v>283</v>
      </c>
      <c r="X1404">
        <f t="shared" si="1446"/>
        <v>69.904761904761898</v>
      </c>
    </row>
    <row r="1405" spans="1:24" x14ac:dyDescent="0.45">
      <c r="A1405">
        <v>2024</v>
      </c>
      <c r="B1405">
        <v>10</v>
      </c>
      <c r="C1405">
        <v>10</v>
      </c>
      <c r="D1405">
        <v>73</v>
      </c>
      <c r="E1405">
        <v>41</v>
      </c>
      <c r="F1405">
        <v>0</v>
      </c>
      <c r="G1405">
        <v>0</v>
      </c>
      <c r="H1405">
        <v>0</v>
      </c>
      <c r="S1405">
        <f t="shared" si="1431"/>
        <v>284</v>
      </c>
      <c r="T1405">
        <f t="shared" si="1422"/>
        <v>57</v>
      </c>
      <c r="U1405" s="31">
        <f t="shared" si="1431"/>
        <v>284</v>
      </c>
      <c r="V1405">
        <f t="shared" si="1437"/>
        <v>67.321428571428569</v>
      </c>
      <c r="W1405" s="31">
        <f t="shared" ref="W1405" si="1460">W1404+1</f>
        <v>284</v>
      </c>
      <c r="X1405">
        <f t="shared" si="1446"/>
        <v>69.11904761904762</v>
      </c>
    </row>
    <row r="1406" spans="1:24" x14ac:dyDescent="0.45">
      <c r="A1406">
        <v>2024</v>
      </c>
      <c r="B1406">
        <v>10</v>
      </c>
      <c r="C1406">
        <v>11</v>
      </c>
      <c r="D1406">
        <v>73</v>
      </c>
      <c r="E1406">
        <v>37</v>
      </c>
      <c r="F1406">
        <v>0</v>
      </c>
      <c r="G1406">
        <v>0</v>
      </c>
      <c r="H1406">
        <v>0</v>
      </c>
      <c r="S1406">
        <f t="shared" si="1431"/>
        <v>285</v>
      </c>
      <c r="T1406">
        <f t="shared" si="1422"/>
        <v>55</v>
      </c>
      <c r="U1406" s="31">
        <f t="shared" si="1431"/>
        <v>285</v>
      </c>
      <c r="V1406">
        <f t="shared" si="1437"/>
        <v>65.928571428571431</v>
      </c>
      <c r="W1406" s="31">
        <f t="shared" ref="W1406" si="1461">W1405+1</f>
        <v>285</v>
      </c>
      <c r="X1406">
        <f t="shared" si="1446"/>
        <v>68.214285714285708</v>
      </c>
    </row>
    <row r="1407" spans="1:24" x14ac:dyDescent="0.45">
      <c r="A1407">
        <v>2024</v>
      </c>
      <c r="B1407">
        <v>10</v>
      </c>
      <c r="C1407">
        <v>12</v>
      </c>
      <c r="D1407">
        <v>75</v>
      </c>
      <c r="E1407">
        <v>38</v>
      </c>
      <c r="F1407">
        <v>0</v>
      </c>
      <c r="G1407">
        <v>0</v>
      </c>
      <c r="H1407">
        <v>0</v>
      </c>
      <c r="S1407">
        <f t="shared" si="1431"/>
        <v>286</v>
      </c>
      <c r="T1407">
        <f t="shared" si="1422"/>
        <v>56.5</v>
      </c>
      <c r="U1407" s="31">
        <f t="shared" si="1431"/>
        <v>286</v>
      </c>
      <c r="V1407">
        <f t="shared" si="1437"/>
        <v>64.714285714285708</v>
      </c>
      <c r="W1407" s="31">
        <f t="shared" ref="W1407" si="1462">W1406+1</f>
        <v>286</v>
      </c>
      <c r="X1407">
        <f t="shared" si="1446"/>
        <v>67.452380952380949</v>
      </c>
    </row>
    <row r="1408" spans="1:24" x14ac:dyDescent="0.45">
      <c r="A1408">
        <v>2024</v>
      </c>
      <c r="B1408">
        <v>10</v>
      </c>
      <c r="C1408">
        <v>13</v>
      </c>
      <c r="D1408">
        <v>79</v>
      </c>
      <c r="E1408">
        <v>41</v>
      </c>
      <c r="F1408">
        <v>0.02</v>
      </c>
      <c r="G1408">
        <v>0</v>
      </c>
      <c r="H1408">
        <v>0</v>
      </c>
      <c r="S1408">
        <f t="shared" si="1431"/>
        <v>287</v>
      </c>
      <c r="T1408">
        <f t="shared" si="1422"/>
        <v>60</v>
      </c>
      <c r="U1408" s="31">
        <f t="shared" si="1431"/>
        <v>287</v>
      </c>
      <c r="V1408">
        <f t="shared" si="1437"/>
        <v>64.035714285714292</v>
      </c>
      <c r="W1408" s="31">
        <f t="shared" ref="W1408" si="1463">W1407+1</f>
        <v>287</v>
      </c>
      <c r="X1408">
        <f t="shared" si="1446"/>
        <v>66.761904761904759</v>
      </c>
    </row>
    <row r="1409" spans="1:24" x14ac:dyDescent="0.45">
      <c r="A1409">
        <v>2024</v>
      </c>
      <c r="B1409">
        <v>10</v>
      </c>
      <c r="C1409">
        <v>14</v>
      </c>
      <c r="D1409">
        <v>67</v>
      </c>
      <c r="E1409">
        <v>42</v>
      </c>
      <c r="F1409" t="s">
        <v>116</v>
      </c>
      <c r="G1409" t="s">
        <v>117</v>
      </c>
      <c r="H1409">
        <v>0</v>
      </c>
      <c r="S1409">
        <f t="shared" si="1431"/>
        <v>288</v>
      </c>
      <c r="T1409">
        <f t="shared" si="1422"/>
        <v>54.5</v>
      </c>
      <c r="U1409" s="31">
        <f t="shared" si="1431"/>
        <v>288</v>
      </c>
      <c r="V1409">
        <f t="shared" si="1437"/>
        <v>63</v>
      </c>
      <c r="W1409" s="31">
        <f t="shared" ref="W1409" si="1464">W1408+1</f>
        <v>288</v>
      </c>
      <c r="X1409">
        <f t="shared" si="1446"/>
        <v>65.714285714285708</v>
      </c>
    </row>
    <row r="1410" spans="1:24" x14ac:dyDescent="0.45">
      <c r="A1410">
        <v>2024</v>
      </c>
      <c r="B1410">
        <v>10</v>
      </c>
      <c r="C1410">
        <v>15</v>
      </c>
      <c r="D1410">
        <v>53</v>
      </c>
      <c r="E1410">
        <v>35</v>
      </c>
      <c r="F1410">
        <v>0.06</v>
      </c>
      <c r="G1410">
        <v>0</v>
      </c>
      <c r="H1410">
        <v>0</v>
      </c>
      <c r="S1410">
        <f t="shared" si="1431"/>
        <v>289</v>
      </c>
      <c r="T1410">
        <f t="shared" si="1422"/>
        <v>44</v>
      </c>
      <c r="U1410" s="31">
        <f t="shared" si="1431"/>
        <v>289</v>
      </c>
      <c r="V1410">
        <f t="shared" si="1437"/>
        <v>61.071428571428569</v>
      </c>
      <c r="W1410" s="31">
        <f t="shared" ref="W1410" si="1465">W1409+1</f>
        <v>289</v>
      </c>
      <c r="X1410">
        <f t="shared" si="1446"/>
        <v>64.238095238095241</v>
      </c>
    </row>
    <row r="1411" spans="1:24" x14ac:dyDescent="0.45">
      <c r="A1411">
        <v>2024</v>
      </c>
      <c r="B1411">
        <v>10</v>
      </c>
      <c r="C1411">
        <v>16</v>
      </c>
      <c r="D1411">
        <v>54</v>
      </c>
      <c r="E1411">
        <v>35</v>
      </c>
      <c r="F1411" t="s">
        <v>116</v>
      </c>
      <c r="G1411" t="s">
        <v>117</v>
      </c>
      <c r="H1411">
        <v>0</v>
      </c>
      <c r="S1411">
        <f t="shared" si="1431"/>
        <v>290</v>
      </c>
      <c r="T1411">
        <f t="shared" si="1422"/>
        <v>44.5</v>
      </c>
      <c r="U1411" s="31">
        <f t="shared" si="1431"/>
        <v>290</v>
      </c>
      <c r="V1411">
        <f t="shared" si="1437"/>
        <v>59.214285714285715</v>
      </c>
      <c r="W1411" s="31">
        <f t="shared" ref="W1411" si="1466">W1410+1</f>
        <v>290</v>
      </c>
      <c r="X1411">
        <f t="shared" si="1446"/>
        <v>63.047619047619051</v>
      </c>
    </row>
    <row r="1412" spans="1:24" x14ac:dyDescent="0.45">
      <c r="A1412">
        <v>2024</v>
      </c>
      <c r="B1412">
        <v>10</v>
      </c>
      <c r="C1412">
        <v>17</v>
      </c>
      <c r="D1412">
        <v>60</v>
      </c>
      <c r="E1412">
        <v>32</v>
      </c>
      <c r="F1412">
        <v>0</v>
      </c>
      <c r="G1412">
        <v>0</v>
      </c>
      <c r="H1412">
        <v>0</v>
      </c>
      <c r="S1412">
        <f t="shared" si="1431"/>
        <v>291</v>
      </c>
      <c r="T1412">
        <f t="shared" si="1422"/>
        <v>46</v>
      </c>
      <c r="U1412" s="31">
        <f t="shared" si="1431"/>
        <v>291</v>
      </c>
      <c r="V1412">
        <f t="shared" si="1437"/>
        <v>57.464285714285715</v>
      </c>
      <c r="W1412" s="31">
        <f t="shared" ref="W1412" si="1467">W1411+1</f>
        <v>291</v>
      </c>
      <c r="X1412">
        <f t="shared" si="1446"/>
        <v>62.047619047619051</v>
      </c>
    </row>
    <row r="1413" spans="1:24" x14ac:dyDescent="0.45">
      <c r="A1413">
        <v>2024</v>
      </c>
      <c r="B1413">
        <v>10</v>
      </c>
      <c r="C1413">
        <v>18</v>
      </c>
      <c r="D1413">
        <v>69</v>
      </c>
      <c r="E1413">
        <v>31</v>
      </c>
      <c r="F1413">
        <v>0</v>
      </c>
      <c r="G1413">
        <v>0</v>
      </c>
      <c r="H1413">
        <v>0</v>
      </c>
      <c r="S1413">
        <f t="shared" si="1431"/>
        <v>292</v>
      </c>
      <c r="T1413">
        <f t="shared" si="1422"/>
        <v>50</v>
      </c>
      <c r="U1413" s="31">
        <f t="shared" si="1431"/>
        <v>292</v>
      </c>
      <c r="V1413">
        <f t="shared" si="1437"/>
        <v>56</v>
      </c>
      <c r="W1413" s="31">
        <f t="shared" ref="W1413" si="1468">W1412+1</f>
        <v>292</v>
      </c>
      <c r="X1413">
        <f t="shared" si="1446"/>
        <v>60.88095238095238</v>
      </c>
    </row>
    <row r="1414" spans="1:24" x14ac:dyDescent="0.45">
      <c r="A1414">
        <v>2024</v>
      </c>
      <c r="B1414">
        <v>10</v>
      </c>
      <c r="C1414">
        <v>19</v>
      </c>
      <c r="D1414">
        <v>73</v>
      </c>
      <c r="E1414">
        <v>33</v>
      </c>
      <c r="F1414">
        <v>0</v>
      </c>
      <c r="G1414">
        <v>0</v>
      </c>
      <c r="H1414">
        <v>0</v>
      </c>
      <c r="S1414">
        <f t="shared" si="1431"/>
        <v>293</v>
      </c>
      <c r="T1414">
        <f t="shared" si="1422"/>
        <v>53</v>
      </c>
      <c r="U1414" s="31">
        <f t="shared" si="1431"/>
        <v>293</v>
      </c>
      <c r="V1414">
        <f t="shared" si="1437"/>
        <v>54.857142857142854</v>
      </c>
      <c r="W1414" s="31">
        <f t="shared" ref="W1414" si="1469">W1413+1</f>
        <v>293</v>
      </c>
      <c r="X1414">
        <f t="shared" si="1446"/>
        <v>59.904761904761905</v>
      </c>
    </row>
    <row r="1415" spans="1:24" x14ac:dyDescent="0.45">
      <c r="A1415">
        <v>2024</v>
      </c>
      <c r="B1415">
        <v>10</v>
      </c>
      <c r="C1415">
        <v>20</v>
      </c>
      <c r="D1415">
        <v>76</v>
      </c>
      <c r="E1415">
        <v>35</v>
      </c>
      <c r="F1415">
        <v>0</v>
      </c>
      <c r="G1415">
        <v>0</v>
      </c>
      <c r="H1415">
        <v>0</v>
      </c>
      <c r="S1415">
        <f t="shared" si="1431"/>
        <v>294</v>
      </c>
      <c r="T1415">
        <f t="shared" si="1422"/>
        <v>55.5</v>
      </c>
      <c r="U1415" s="31">
        <f t="shared" si="1431"/>
        <v>294</v>
      </c>
      <c r="V1415">
        <f t="shared" si="1437"/>
        <v>53.964285714285715</v>
      </c>
      <c r="W1415" s="31">
        <f t="shared" ref="W1415" si="1470">W1414+1</f>
        <v>294</v>
      </c>
      <c r="X1415">
        <f t="shared" si="1446"/>
        <v>59.238095238095241</v>
      </c>
    </row>
    <row r="1416" spans="1:24" x14ac:dyDescent="0.45">
      <c r="A1416">
        <v>2024</v>
      </c>
      <c r="B1416">
        <v>10</v>
      </c>
      <c r="C1416">
        <v>21</v>
      </c>
      <c r="D1416">
        <v>78</v>
      </c>
      <c r="E1416">
        <v>36</v>
      </c>
      <c r="F1416">
        <v>0</v>
      </c>
      <c r="G1416">
        <v>0</v>
      </c>
      <c r="H1416">
        <v>0</v>
      </c>
      <c r="S1416">
        <f t="shared" si="1431"/>
        <v>295</v>
      </c>
      <c r="T1416">
        <f t="shared" si="1422"/>
        <v>57</v>
      </c>
      <c r="U1416" s="31">
        <f t="shared" si="1431"/>
        <v>295</v>
      </c>
      <c r="V1416">
        <f t="shared" si="1437"/>
        <v>53.5</v>
      </c>
      <c r="W1416" s="31">
        <f t="shared" ref="W1416" si="1471">W1415+1</f>
        <v>295</v>
      </c>
      <c r="X1416">
        <f t="shared" si="1446"/>
        <v>58.666666666666664</v>
      </c>
    </row>
    <row r="1417" spans="1:24" x14ac:dyDescent="0.45">
      <c r="A1417">
        <v>2024</v>
      </c>
      <c r="B1417">
        <v>10</v>
      </c>
      <c r="C1417">
        <v>22</v>
      </c>
      <c r="D1417">
        <v>77</v>
      </c>
      <c r="E1417">
        <v>38</v>
      </c>
      <c r="F1417">
        <v>0</v>
      </c>
      <c r="G1417">
        <v>0</v>
      </c>
      <c r="H1417">
        <v>0</v>
      </c>
      <c r="S1417">
        <f t="shared" si="1431"/>
        <v>296</v>
      </c>
      <c r="T1417">
        <f t="shared" si="1422"/>
        <v>57.5</v>
      </c>
      <c r="U1417" s="31">
        <f t="shared" si="1431"/>
        <v>296</v>
      </c>
      <c r="V1417">
        <f t="shared" si="1437"/>
        <v>53.428571428571431</v>
      </c>
      <c r="W1417" s="31">
        <f t="shared" ref="W1417" si="1472">W1416+1</f>
        <v>296</v>
      </c>
      <c r="X1417">
        <f t="shared" si="1446"/>
        <v>58.023809523809526</v>
      </c>
    </row>
    <row r="1418" spans="1:24" x14ac:dyDescent="0.45">
      <c r="A1418">
        <v>2024</v>
      </c>
      <c r="B1418">
        <v>10</v>
      </c>
      <c r="C1418">
        <v>23</v>
      </c>
      <c r="D1418">
        <v>76</v>
      </c>
      <c r="E1418">
        <v>41</v>
      </c>
      <c r="F1418">
        <v>0</v>
      </c>
      <c r="G1418">
        <v>0</v>
      </c>
      <c r="H1418">
        <v>0</v>
      </c>
      <c r="S1418">
        <f t="shared" si="1431"/>
        <v>297</v>
      </c>
      <c r="T1418">
        <f t="shared" si="1422"/>
        <v>58.5</v>
      </c>
      <c r="U1418" s="31">
        <f t="shared" si="1431"/>
        <v>297</v>
      </c>
      <c r="V1418">
        <f t="shared" si="1437"/>
        <v>53.5</v>
      </c>
      <c r="W1418" s="31">
        <f t="shared" ref="W1418" si="1473">W1417+1</f>
        <v>297</v>
      </c>
      <c r="X1418">
        <f t="shared" si="1446"/>
        <v>57.452380952380949</v>
      </c>
    </row>
    <row r="1419" spans="1:24" x14ac:dyDescent="0.45">
      <c r="A1419">
        <v>2024</v>
      </c>
      <c r="B1419">
        <v>10</v>
      </c>
      <c r="C1419">
        <v>24</v>
      </c>
      <c r="D1419">
        <v>73</v>
      </c>
      <c r="E1419">
        <v>41</v>
      </c>
      <c r="F1419">
        <v>0</v>
      </c>
      <c r="G1419">
        <v>0</v>
      </c>
      <c r="H1419">
        <v>0</v>
      </c>
      <c r="S1419">
        <f t="shared" si="1431"/>
        <v>298</v>
      </c>
      <c r="T1419">
        <f t="shared" si="1422"/>
        <v>57</v>
      </c>
      <c r="U1419" s="31">
        <f t="shared" si="1431"/>
        <v>298</v>
      </c>
      <c r="V1419">
        <f t="shared" si="1437"/>
        <v>53.5</v>
      </c>
      <c r="W1419" s="31">
        <f t="shared" ref="W1419" si="1474">W1418+1</f>
        <v>298</v>
      </c>
      <c r="X1419">
        <f t="shared" si="1446"/>
        <v>56.80952380952381</v>
      </c>
    </row>
    <row r="1420" spans="1:24" x14ac:dyDescent="0.45">
      <c r="A1420">
        <v>2024</v>
      </c>
      <c r="B1420">
        <v>10</v>
      </c>
      <c r="C1420">
        <v>25</v>
      </c>
      <c r="D1420">
        <v>77</v>
      </c>
      <c r="E1420">
        <v>35</v>
      </c>
      <c r="F1420">
        <v>0</v>
      </c>
      <c r="G1420">
        <v>0</v>
      </c>
      <c r="H1420">
        <v>0</v>
      </c>
      <c r="S1420">
        <f t="shared" si="1431"/>
        <v>299</v>
      </c>
      <c r="T1420">
        <f t="shared" si="1422"/>
        <v>56</v>
      </c>
      <c r="U1420" s="31">
        <f t="shared" si="1431"/>
        <v>299</v>
      </c>
      <c r="V1420">
        <f t="shared" si="1437"/>
        <v>53.571428571428569</v>
      </c>
      <c r="W1420" s="31">
        <f t="shared" ref="W1420" si="1475">W1419+1</f>
        <v>299</v>
      </c>
      <c r="X1420">
        <f t="shared" si="1446"/>
        <v>56.11904761904762</v>
      </c>
    </row>
    <row r="1421" spans="1:24" x14ac:dyDescent="0.45">
      <c r="A1421">
        <v>2024</v>
      </c>
      <c r="B1421">
        <v>10</v>
      </c>
      <c r="C1421">
        <v>26</v>
      </c>
      <c r="D1421">
        <v>76</v>
      </c>
      <c r="E1421">
        <v>53</v>
      </c>
      <c r="F1421">
        <v>0.18</v>
      </c>
      <c r="G1421">
        <v>0</v>
      </c>
      <c r="H1421">
        <v>0</v>
      </c>
      <c r="S1421">
        <f t="shared" si="1431"/>
        <v>300</v>
      </c>
      <c r="T1421">
        <f t="shared" si="1422"/>
        <v>64.5</v>
      </c>
      <c r="U1421" s="31">
        <f t="shared" si="1431"/>
        <v>300</v>
      </c>
      <c r="V1421">
        <f t="shared" si="1437"/>
        <v>54.142857142857146</v>
      </c>
      <c r="W1421" s="31">
        <f t="shared" ref="W1421" si="1476">W1420+1</f>
        <v>300</v>
      </c>
      <c r="X1421">
        <f t="shared" si="1446"/>
        <v>55.904761904761905</v>
      </c>
    </row>
    <row r="1422" spans="1:24" x14ac:dyDescent="0.45">
      <c r="A1422">
        <v>2024</v>
      </c>
      <c r="B1422">
        <v>10</v>
      </c>
      <c r="C1422">
        <v>27</v>
      </c>
      <c r="D1422">
        <v>66</v>
      </c>
      <c r="E1422">
        <v>45</v>
      </c>
      <c r="F1422">
        <v>0</v>
      </c>
      <c r="G1422">
        <v>0</v>
      </c>
      <c r="H1422">
        <v>0</v>
      </c>
      <c r="S1422">
        <f t="shared" si="1431"/>
        <v>301</v>
      </c>
      <c r="T1422">
        <f t="shared" si="1422"/>
        <v>55.5</v>
      </c>
      <c r="U1422" s="31">
        <f t="shared" si="1431"/>
        <v>301</v>
      </c>
      <c r="V1422">
        <f t="shared" si="1437"/>
        <v>53.821428571428569</v>
      </c>
      <c r="W1422" s="31">
        <f t="shared" ref="W1422" si="1477">W1421+1</f>
        <v>301</v>
      </c>
      <c r="X1422">
        <f t="shared" si="1446"/>
        <v>55.30952380952381</v>
      </c>
    </row>
    <row r="1423" spans="1:24" x14ac:dyDescent="0.45">
      <c r="A1423">
        <v>2024</v>
      </c>
      <c r="B1423">
        <v>10</v>
      </c>
      <c r="C1423">
        <v>28</v>
      </c>
      <c r="D1423">
        <v>71</v>
      </c>
      <c r="E1423">
        <v>42</v>
      </c>
      <c r="F1423">
        <v>0</v>
      </c>
      <c r="G1423">
        <v>0</v>
      </c>
      <c r="H1423">
        <v>0</v>
      </c>
      <c r="S1423">
        <f t="shared" si="1431"/>
        <v>302</v>
      </c>
      <c r="T1423">
        <f t="shared" si="1422"/>
        <v>56.5</v>
      </c>
      <c r="U1423" s="31">
        <f t="shared" si="1431"/>
        <v>302</v>
      </c>
      <c r="V1423">
        <f t="shared" si="1437"/>
        <v>53.964285714285715</v>
      </c>
      <c r="W1423" s="31">
        <f t="shared" ref="W1423" si="1478">W1422+1</f>
        <v>302</v>
      </c>
      <c r="X1423">
        <f t="shared" si="1446"/>
        <v>54.976190476190474</v>
      </c>
    </row>
    <row r="1424" spans="1:24" x14ac:dyDescent="0.45">
      <c r="A1424">
        <v>2024</v>
      </c>
      <c r="B1424">
        <v>10</v>
      </c>
      <c r="C1424">
        <v>29</v>
      </c>
      <c r="D1424">
        <v>76</v>
      </c>
      <c r="E1424">
        <v>42</v>
      </c>
      <c r="F1424">
        <v>0</v>
      </c>
      <c r="G1424">
        <v>0</v>
      </c>
      <c r="H1424">
        <v>0</v>
      </c>
      <c r="S1424">
        <f t="shared" si="1431"/>
        <v>303</v>
      </c>
      <c r="T1424">
        <f t="shared" si="1422"/>
        <v>59</v>
      </c>
      <c r="U1424" s="31">
        <f t="shared" si="1431"/>
        <v>303</v>
      </c>
      <c r="V1424">
        <f t="shared" si="1437"/>
        <v>55.035714285714285</v>
      </c>
      <c r="W1424" s="31">
        <f t="shared" ref="W1424" si="1479">W1423+1</f>
        <v>303</v>
      </c>
      <c r="X1424">
        <f t="shared" si="1446"/>
        <v>55</v>
      </c>
    </row>
    <row r="1425" spans="1:24" x14ac:dyDescent="0.45">
      <c r="A1425">
        <v>2024</v>
      </c>
      <c r="B1425">
        <v>10</v>
      </c>
      <c r="C1425">
        <v>30</v>
      </c>
      <c r="D1425">
        <v>81</v>
      </c>
      <c r="E1425">
        <v>44</v>
      </c>
      <c r="F1425">
        <v>0</v>
      </c>
      <c r="G1425">
        <v>0</v>
      </c>
      <c r="H1425">
        <v>0</v>
      </c>
      <c r="S1425">
        <f t="shared" si="1431"/>
        <v>304</v>
      </c>
      <c r="T1425">
        <f t="shared" si="1422"/>
        <v>62.5</v>
      </c>
      <c r="U1425" s="31">
        <f t="shared" si="1431"/>
        <v>304</v>
      </c>
      <c r="V1425">
        <f t="shared" si="1437"/>
        <v>56.321428571428569</v>
      </c>
      <c r="W1425" s="31">
        <f t="shared" ref="W1425" si="1480">W1424+1</f>
        <v>304</v>
      </c>
      <c r="X1425">
        <f t="shared" si="1446"/>
        <v>55.238095238095241</v>
      </c>
    </row>
    <row r="1426" spans="1:24" x14ac:dyDescent="0.45">
      <c r="A1426">
        <v>2024</v>
      </c>
      <c r="B1426">
        <v>10</v>
      </c>
      <c r="C1426">
        <v>31</v>
      </c>
      <c r="D1426">
        <v>80</v>
      </c>
      <c r="E1426">
        <v>52</v>
      </c>
      <c r="F1426">
        <v>0</v>
      </c>
      <c r="G1426">
        <v>0</v>
      </c>
      <c r="H1426">
        <v>0</v>
      </c>
      <c r="S1426">
        <f t="shared" si="1431"/>
        <v>305</v>
      </c>
      <c r="T1426">
        <f t="shared" si="1422"/>
        <v>66</v>
      </c>
      <c r="U1426" s="31">
        <f t="shared" si="1431"/>
        <v>305</v>
      </c>
      <c r="V1426">
        <f t="shared" si="1437"/>
        <v>57.75</v>
      </c>
      <c r="W1426" s="31">
        <f t="shared" ref="W1426" si="1481">W1425+1</f>
        <v>305</v>
      </c>
      <c r="X1426">
        <f t="shared" si="1446"/>
        <v>55.666666666666664</v>
      </c>
    </row>
    <row r="1427" spans="1:24" x14ac:dyDescent="0.45">
      <c r="A1427">
        <v>2024</v>
      </c>
      <c r="B1427">
        <v>11</v>
      </c>
      <c r="C1427">
        <v>1</v>
      </c>
      <c r="D1427">
        <v>68</v>
      </c>
      <c r="E1427">
        <v>55</v>
      </c>
      <c r="F1427">
        <v>0.01</v>
      </c>
      <c r="G1427">
        <v>0</v>
      </c>
      <c r="H1427">
        <v>0</v>
      </c>
      <c r="S1427">
        <f t="shared" si="1431"/>
        <v>306</v>
      </c>
      <c r="T1427">
        <f t="shared" si="1422"/>
        <v>61.5</v>
      </c>
      <c r="U1427" s="31">
        <f t="shared" si="1431"/>
        <v>306</v>
      </c>
      <c r="V1427">
        <f t="shared" si="1437"/>
        <v>58.571428571428569</v>
      </c>
      <c r="W1427" s="31">
        <f t="shared" ref="W1427" si="1482">W1426+1</f>
        <v>306</v>
      </c>
      <c r="X1427">
        <f t="shared" si="1446"/>
        <v>55.976190476190474</v>
      </c>
    </row>
    <row r="1428" spans="1:24" x14ac:dyDescent="0.45">
      <c r="A1428">
        <v>2024</v>
      </c>
      <c r="B1428">
        <v>11</v>
      </c>
      <c r="C1428">
        <v>2</v>
      </c>
      <c r="D1428">
        <v>73</v>
      </c>
      <c r="E1428">
        <v>44</v>
      </c>
      <c r="F1428">
        <v>0</v>
      </c>
      <c r="G1428">
        <v>0</v>
      </c>
      <c r="H1428">
        <v>0</v>
      </c>
      <c r="S1428">
        <f t="shared" si="1431"/>
        <v>307</v>
      </c>
      <c r="T1428">
        <f t="shared" si="1422"/>
        <v>58.5</v>
      </c>
      <c r="U1428" s="31">
        <f t="shared" si="1431"/>
        <v>307</v>
      </c>
      <c r="V1428">
        <f t="shared" si="1437"/>
        <v>58.964285714285715</v>
      </c>
      <c r="W1428" s="31">
        <f t="shared" ref="W1428" si="1483">W1427+1</f>
        <v>307</v>
      </c>
      <c r="X1428">
        <f t="shared" si="1446"/>
        <v>56.071428571428569</v>
      </c>
    </row>
    <row r="1429" spans="1:24" x14ac:dyDescent="0.45">
      <c r="A1429">
        <v>2024</v>
      </c>
      <c r="B1429">
        <v>11</v>
      </c>
      <c r="C1429">
        <v>3</v>
      </c>
      <c r="D1429">
        <v>76</v>
      </c>
      <c r="E1429">
        <v>45</v>
      </c>
      <c r="F1429">
        <v>0</v>
      </c>
      <c r="G1429">
        <v>0</v>
      </c>
      <c r="H1429">
        <v>0</v>
      </c>
      <c r="S1429">
        <f t="shared" si="1431"/>
        <v>308</v>
      </c>
      <c r="T1429">
        <f t="shared" si="1422"/>
        <v>60.5</v>
      </c>
      <c r="U1429" s="31">
        <f t="shared" si="1431"/>
        <v>308</v>
      </c>
      <c r="V1429">
        <f t="shared" si="1437"/>
        <v>59.321428571428569</v>
      </c>
      <c r="W1429" s="31">
        <f t="shared" ref="W1429" si="1484">W1428+1</f>
        <v>308</v>
      </c>
      <c r="X1429">
        <f t="shared" si="1446"/>
        <v>56.095238095238095</v>
      </c>
    </row>
    <row r="1430" spans="1:24" x14ac:dyDescent="0.45">
      <c r="A1430">
        <v>2024</v>
      </c>
      <c r="B1430">
        <v>11</v>
      </c>
      <c r="C1430">
        <v>4</v>
      </c>
      <c r="D1430">
        <v>72</v>
      </c>
      <c r="E1430">
        <v>52</v>
      </c>
      <c r="F1430">
        <v>0</v>
      </c>
      <c r="G1430">
        <v>0</v>
      </c>
      <c r="H1430">
        <v>0</v>
      </c>
      <c r="S1430">
        <f t="shared" si="1431"/>
        <v>309</v>
      </c>
      <c r="T1430">
        <f t="shared" si="1422"/>
        <v>62</v>
      </c>
      <c r="U1430" s="31">
        <f t="shared" si="1431"/>
        <v>309</v>
      </c>
      <c r="V1430">
        <f t="shared" si="1437"/>
        <v>59.678571428571431</v>
      </c>
      <c r="W1430" s="31">
        <f t="shared" ref="W1430" si="1485">W1429+1</f>
        <v>309</v>
      </c>
      <c r="X1430">
        <f t="shared" si="1446"/>
        <v>56.452380952380949</v>
      </c>
    </row>
    <row r="1431" spans="1:24" x14ac:dyDescent="0.45">
      <c r="A1431">
        <v>2024</v>
      </c>
      <c r="B1431">
        <v>11</v>
      </c>
      <c r="C1431">
        <v>5</v>
      </c>
      <c r="D1431">
        <v>75</v>
      </c>
      <c r="E1431">
        <v>58</v>
      </c>
      <c r="F1431">
        <v>0</v>
      </c>
      <c r="G1431">
        <v>0</v>
      </c>
      <c r="H1431">
        <v>0</v>
      </c>
      <c r="S1431">
        <f t="shared" si="1431"/>
        <v>310</v>
      </c>
      <c r="T1431">
        <f t="shared" si="1422"/>
        <v>66.5</v>
      </c>
      <c r="U1431" s="31">
        <f t="shared" si="1431"/>
        <v>310</v>
      </c>
      <c r="V1431">
        <f t="shared" si="1437"/>
        <v>60.321428571428569</v>
      </c>
      <c r="W1431" s="31">
        <f t="shared" ref="W1431" si="1486">W1430+1</f>
        <v>310</v>
      </c>
      <c r="X1431">
        <f t="shared" si="1446"/>
        <v>57.523809523809526</v>
      </c>
    </row>
    <row r="1432" spans="1:24" x14ac:dyDescent="0.45">
      <c r="A1432">
        <v>2024</v>
      </c>
      <c r="B1432">
        <v>11</v>
      </c>
      <c r="C1432">
        <v>6</v>
      </c>
      <c r="D1432">
        <v>81</v>
      </c>
      <c r="E1432">
        <v>52</v>
      </c>
      <c r="F1432">
        <v>0</v>
      </c>
      <c r="G1432">
        <v>0</v>
      </c>
      <c r="H1432">
        <v>0</v>
      </c>
      <c r="S1432">
        <f t="shared" si="1431"/>
        <v>311</v>
      </c>
      <c r="T1432">
        <f t="shared" si="1422"/>
        <v>66.5</v>
      </c>
      <c r="U1432" s="31">
        <f t="shared" si="1431"/>
        <v>311</v>
      </c>
      <c r="V1432">
        <f t="shared" si="1437"/>
        <v>60.892857142857146</v>
      </c>
      <c r="W1432" s="31">
        <f t="shared" ref="W1432" si="1487">W1431+1</f>
        <v>311</v>
      </c>
      <c r="X1432">
        <f t="shared" si="1446"/>
        <v>58.571428571428569</v>
      </c>
    </row>
    <row r="1433" spans="1:24" x14ac:dyDescent="0.45">
      <c r="A1433">
        <v>2024</v>
      </c>
      <c r="B1433">
        <v>11</v>
      </c>
      <c r="C1433">
        <v>7</v>
      </c>
      <c r="D1433">
        <v>82</v>
      </c>
      <c r="E1433">
        <v>60</v>
      </c>
      <c r="F1433" t="s">
        <v>116</v>
      </c>
      <c r="G1433" t="s">
        <v>117</v>
      </c>
      <c r="H1433">
        <v>0</v>
      </c>
      <c r="S1433">
        <f t="shared" si="1431"/>
        <v>312</v>
      </c>
      <c r="T1433">
        <f t="shared" si="1422"/>
        <v>71</v>
      </c>
      <c r="U1433" s="31">
        <f t="shared" si="1431"/>
        <v>312</v>
      </c>
      <c r="V1433">
        <f t="shared" si="1437"/>
        <v>61.892857142857146</v>
      </c>
      <c r="W1433" s="31">
        <f t="shared" ref="W1433" si="1488">W1432+1</f>
        <v>312</v>
      </c>
      <c r="X1433">
        <f t="shared" si="1446"/>
        <v>59.761904761904759</v>
      </c>
    </row>
    <row r="1434" spans="1:24" x14ac:dyDescent="0.45">
      <c r="A1434">
        <v>2024</v>
      </c>
      <c r="B1434">
        <v>11</v>
      </c>
      <c r="C1434">
        <v>8</v>
      </c>
      <c r="D1434">
        <v>78</v>
      </c>
      <c r="E1434">
        <v>48</v>
      </c>
      <c r="F1434" t="s">
        <v>116</v>
      </c>
      <c r="G1434" t="s">
        <v>117</v>
      </c>
      <c r="H1434">
        <v>0</v>
      </c>
      <c r="S1434">
        <f t="shared" si="1431"/>
        <v>313</v>
      </c>
      <c r="T1434">
        <f t="shared" si="1422"/>
        <v>63</v>
      </c>
      <c r="U1434" s="31">
        <f t="shared" si="1431"/>
        <v>313</v>
      </c>
      <c r="V1434">
        <f t="shared" si="1437"/>
        <v>62.392857142857146</v>
      </c>
      <c r="W1434" s="31">
        <f t="shared" ref="W1434" si="1489">W1433+1</f>
        <v>313</v>
      </c>
      <c r="X1434">
        <f t="shared" si="1446"/>
        <v>60.38095238095238</v>
      </c>
    </row>
    <row r="1435" spans="1:24" x14ac:dyDescent="0.45">
      <c r="A1435">
        <v>2024</v>
      </c>
      <c r="B1435">
        <v>11</v>
      </c>
      <c r="C1435">
        <v>9</v>
      </c>
      <c r="D1435">
        <v>78</v>
      </c>
      <c r="E1435">
        <v>41</v>
      </c>
      <c r="F1435">
        <v>0</v>
      </c>
      <c r="G1435">
        <v>0</v>
      </c>
      <c r="H1435">
        <v>0</v>
      </c>
      <c r="S1435">
        <f t="shared" si="1431"/>
        <v>314</v>
      </c>
      <c r="T1435">
        <f t="shared" ref="T1435:T1498" si="1490">AVERAGE(D1435:E1435)</f>
        <v>59.5</v>
      </c>
      <c r="U1435" s="31">
        <f t="shared" si="1431"/>
        <v>314</v>
      </c>
      <c r="V1435">
        <f t="shared" si="1437"/>
        <v>62.035714285714285</v>
      </c>
      <c r="W1435" s="31">
        <f t="shared" ref="W1435" si="1491">W1434+1</f>
        <v>314</v>
      </c>
      <c r="X1435">
        <f t="shared" si="1446"/>
        <v>60.69047619047619</v>
      </c>
    </row>
    <row r="1436" spans="1:24" x14ac:dyDescent="0.45">
      <c r="A1436">
        <v>2024</v>
      </c>
      <c r="B1436">
        <v>11</v>
      </c>
      <c r="C1436">
        <v>10</v>
      </c>
      <c r="D1436">
        <v>68</v>
      </c>
      <c r="E1436">
        <v>55</v>
      </c>
      <c r="F1436">
        <v>0</v>
      </c>
      <c r="G1436">
        <v>0</v>
      </c>
      <c r="H1436">
        <v>0</v>
      </c>
      <c r="S1436">
        <f t="shared" si="1431"/>
        <v>315</v>
      </c>
      <c r="T1436">
        <f t="shared" si="1490"/>
        <v>61.5</v>
      </c>
      <c r="U1436" s="31">
        <f t="shared" si="1431"/>
        <v>315</v>
      </c>
      <c r="V1436">
        <f t="shared" si="1437"/>
        <v>62.464285714285715</v>
      </c>
      <c r="W1436" s="31">
        <f t="shared" ref="W1436" si="1492">W1435+1</f>
        <v>315</v>
      </c>
      <c r="X1436">
        <f t="shared" si="1446"/>
        <v>60.976190476190474</v>
      </c>
    </row>
    <row r="1437" spans="1:24" x14ac:dyDescent="0.45">
      <c r="A1437">
        <v>2024</v>
      </c>
      <c r="B1437">
        <v>11</v>
      </c>
      <c r="C1437">
        <v>11</v>
      </c>
      <c r="D1437">
        <v>71</v>
      </c>
      <c r="E1437">
        <v>49</v>
      </c>
      <c r="F1437">
        <v>0.17</v>
      </c>
      <c r="G1437">
        <v>0</v>
      </c>
      <c r="H1437">
        <v>0</v>
      </c>
      <c r="S1437">
        <f t="shared" si="1431"/>
        <v>316</v>
      </c>
      <c r="T1437">
        <f t="shared" si="1490"/>
        <v>60</v>
      </c>
      <c r="U1437" s="31">
        <f t="shared" si="1431"/>
        <v>316</v>
      </c>
      <c r="V1437">
        <f t="shared" si="1437"/>
        <v>62.714285714285715</v>
      </c>
      <c r="W1437" s="31">
        <f t="shared" ref="W1437" si="1493">W1436+1</f>
        <v>316</v>
      </c>
      <c r="X1437">
        <f t="shared" si="1446"/>
        <v>61.11904761904762</v>
      </c>
    </row>
    <row r="1438" spans="1:24" x14ac:dyDescent="0.45">
      <c r="A1438">
        <v>2024</v>
      </c>
      <c r="B1438">
        <v>11</v>
      </c>
      <c r="C1438">
        <v>12</v>
      </c>
      <c r="D1438">
        <v>65</v>
      </c>
      <c r="E1438">
        <v>40</v>
      </c>
      <c r="F1438">
        <v>0</v>
      </c>
      <c r="G1438">
        <v>0</v>
      </c>
      <c r="H1438">
        <v>0</v>
      </c>
      <c r="S1438">
        <f t="shared" si="1431"/>
        <v>317</v>
      </c>
      <c r="T1438">
        <f t="shared" si="1490"/>
        <v>52.5</v>
      </c>
      <c r="U1438" s="31">
        <f t="shared" si="1431"/>
        <v>317</v>
      </c>
      <c r="V1438">
        <f t="shared" si="1437"/>
        <v>62.25</v>
      </c>
      <c r="W1438" s="31">
        <f t="shared" ref="W1438" si="1494">W1437+1</f>
        <v>317</v>
      </c>
      <c r="X1438">
        <f t="shared" si="1446"/>
        <v>60.88095238095238</v>
      </c>
    </row>
    <row r="1439" spans="1:24" x14ac:dyDescent="0.45">
      <c r="A1439">
        <v>2024</v>
      </c>
      <c r="B1439">
        <v>11</v>
      </c>
      <c r="C1439">
        <v>13</v>
      </c>
      <c r="D1439">
        <v>65</v>
      </c>
      <c r="E1439">
        <v>38</v>
      </c>
      <c r="F1439">
        <v>0</v>
      </c>
      <c r="G1439">
        <v>0</v>
      </c>
      <c r="H1439">
        <v>0</v>
      </c>
      <c r="S1439">
        <f t="shared" si="1431"/>
        <v>318</v>
      </c>
      <c r="T1439">
        <f t="shared" si="1490"/>
        <v>51.5</v>
      </c>
      <c r="U1439" s="31">
        <f t="shared" si="1431"/>
        <v>318</v>
      </c>
      <c r="V1439">
        <f t="shared" si="1437"/>
        <v>61.464285714285715</v>
      </c>
      <c r="W1439" s="31">
        <f t="shared" ref="W1439" si="1495">W1438+1</f>
        <v>318</v>
      </c>
      <c r="X1439">
        <f t="shared" si="1446"/>
        <v>60.547619047619051</v>
      </c>
    </row>
    <row r="1440" spans="1:24" x14ac:dyDescent="0.45">
      <c r="A1440">
        <v>2024</v>
      </c>
      <c r="B1440">
        <v>11</v>
      </c>
      <c r="C1440">
        <v>14</v>
      </c>
      <c r="D1440">
        <v>57</v>
      </c>
      <c r="E1440">
        <v>46</v>
      </c>
      <c r="F1440">
        <v>0.56999999999999995</v>
      </c>
      <c r="G1440">
        <v>0</v>
      </c>
      <c r="H1440">
        <v>0</v>
      </c>
      <c r="S1440">
        <f t="shared" si="1431"/>
        <v>319</v>
      </c>
      <c r="T1440">
        <f t="shared" si="1490"/>
        <v>51.5</v>
      </c>
      <c r="U1440" s="31">
        <f t="shared" si="1431"/>
        <v>319</v>
      </c>
      <c r="V1440">
        <f t="shared" si="1437"/>
        <v>60.428571428571431</v>
      </c>
      <c r="W1440" s="31">
        <f t="shared" ref="W1440" si="1496">W1439+1</f>
        <v>319</v>
      </c>
      <c r="X1440">
        <f t="shared" si="1446"/>
        <v>60.285714285714285</v>
      </c>
    </row>
    <row r="1441" spans="1:24" x14ac:dyDescent="0.45">
      <c r="A1441">
        <v>2024</v>
      </c>
      <c r="B1441">
        <v>11</v>
      </c>
      <c r="C1441">
        <v>15</v>
      </c>
      <c r="D1441">
        <v>58</v>
      </c>
      <c r="E1441">
        <v>43</v>
      </c>
      <c r="F1441">
        <v>0</v>
      </c>
      <c r="G1441">
        <v>0</v>
      </c>
      <c r="H1441">
        <v>0</v>
      </c>
      <c r="S1441">
        <f t="shared" si="1431"/>
        <v>320</v>
      </c>
      <c r="T1441">
        <f t="shared" si="1490"/>
        <v>50.5</v>
      </c>
      <c r="U1441" s="31">
        <f t="shared" si="1431"/>
        <v>320</v>
      </c>
      <c r="V1441">
        <f t="shared" si="1437"/>
        <v>59.642857142857146</v>
      </c>
      <c r="W1441" s="31">
        <f t="shared" ref="W1441" si="1497">W1440+1</f>
        <v>320</v>
      </c>
      <c r="X1441">
        <f t="shared" si="1446"/>
        <v>60.023809523809526</v>
      </c>
    </row>
    <row r="1442" spans="1:24" x14ac:dyDescent="0.45">
      <c r="A1442">
        <v>2024</v>
      </c>
      <c r="B1442">
        <v>11</v>
      </c>
      <c r="C1442">
        <v>16</v>
      </c>
      <c r="D1442">
        <v>57</v>
      </c>
      <c r="E1442">
        <v>36</v>
      </c>
      <c r="F1442">
        <v>0</v>
      </c>
      <c r="G1442">
        <v>0</v>
      </c>
      <c r="H1442">
        <v>0</v>
      </c>
      <c r="S1442">
        <f t="shared" si="1431"/>
        <v>321</v>
      </c>
      <c r="T1442">
        <f t="shared" si="1490"/>
        <v>46.5</v>
      </c>
      <c r="U1442" s="31">
        <f t="shared" si="1431"/>
        <v>321</v>
      </c>
      <c r="V1442">
        <f t="shared" si="1437"/>
        <v>58.785714285714285</v>
      </c>
      <c r="W1442" s="31">
        <f t="shared" ref="W1442" si="1498">W1441+1</f>
        <v>321</v>
      </c>
      <c r="X1442">
        <f t="shared" si="1446"/>
        <v>59.166666666666664</v>
      </c>
    </row>
    <row r="1443" spans="1:24" x14ac:dyDescent="0.45">
      <c r="A1443">
        <v>2024</v>
      </c>
      <c r="B1443">
        <v>11</v>
      </c>
      <c r="C1443">
        <v>17</v>
      </c>
      <c r="D1443">
        <v>63</v>
      </c>
      <c r="E1443">
        <v>30</v>
      </c>
      <c r="F1443">
        <v>0</v>
      </c>
      <c r="G1443">
        <v>0</v>
      </c>
      <c r="H1443">
        <v>0</v>
      </c>
      <c r="S1443">
        <f t="shared" ref="S1443:U1485" si="1499">S1442+1</f>
        <v>322</v>
      </c>
      <c r="T1443">
        <f t="shared" si="1490"/>
        <v>46.5</v>
      </c>
      <c r="U1443" s="31">
        <f t="shared" si="1499"/>
        <v>322</v>
      </c>
      <c r="V1443">
        <f t="shared" si="1437"/>
        <v>57.785714285714285</v>
      </c>
      <c r="W1443" s="31">
        <f t="shared" ref="W1443" si="1500">W1442+1</f>
        <v>322</v>
      </c>
      <c r="X1443">
        <f t="shared" si="1446"/>
        <v>58.738095238095241</v>
      </c>
    </row>
    <row r="1444" spans="1:24" x14ac:dyDescent="0.45">
      <c r="A1444">
        <v>2024</v>
      </c>
      <c r="B1444">
        <v>11</v>
      </c>
      <c r="C1444">
        <v>18</v>
      </c>
      <c r="D1444">
        <v>68</v>
      </c>
      <c r="E1444">
        <v>37</v>
      </c>
      <c r="F1444">
        <v>0</v>
      </c>
      <c r="G1444">
        <v>0</v>
      </c>
      <c r="H1444">
        <v>0</v>
      </c>
      <c r="S1444">
        <f t="shared" si="1499"/>
        <v>323</v>
      </c>
      <c r="T1444">
        <f t="shared" si="1490"/>
        <v>52.5</v>
      </c>
      <c r="U1444" s="31">
        <f t="shared" si="1499"/>
        <v>323</v>
      </c>
      <c r="V1444">
        <f t="shared" si="1437"/>
        <v>57.107142857142854</v>
      </c>
      <c r="W1444" s="31">
        <f t="shared" ref="W1444" si="1501">W1443+1</f>
        <v>323</v>
      </c>
      <c r="X1444">
        <f t="shared" si="1446"/>
        <v>58.547619047619051</v>
      </c>
    </row>
    <row r="1445" spans="1:24" x14ac:dyDescent="0.45">
      <c r="A1445">
        <v>2024</v>
      </c>
      <c r="B1445">
        <v>11</v>
      </c>
      <c r="C1445">
        <v>19</v>
      </c>
      <c r="D1445">
        <v>64</v>
      </c>
      <c r="E1445">
        <v>43</v>
      </c>
      <c r="F1445">
        <v>0.14000000000000001</v>
      </c>
      <c r="G1445">
        <v>0</v>
      </c>
      <c r="H1445">
        <v>0</v>
      </c>
      <c r="S1445">
        <f t="shared" si="1499"/>
        <v>324</v>
      </c>
      <c r="T1445">
        <f t="shared" si="1490"/>
        <v>53.5</v>
      </c>
      <c r="U1445" s="31">
        <f t="shared" si="1499"/>
        <v>324</v>
      </c>
      <c r="V1445">
        <f t="shared" si="1437"/>
        <v>56.178571428571431</v>
      </c>
      <c r="W1445" s="31">
        <f t="shared" ref="W1445" si="1502">W1444+1</f>
        <v>324</v>
      </c>
      <c r="X1445">
        <f t="shared" si="1446"/>
        <v>58.285714285714285</v>
      </c>
    </row>
    <row r="1446" spans="1:24" x14ac:dyDescent="0.45">
      <c r="A1446">
        <v>2024</v>
      </c>
      <c r="B1446">
        <v>11</v>
      </c>
      <c r="C1446">
        <v>20</v>
      </c>
      <c r="D1446">
        <v>66</v>
      </c>
      <c r="E1446">
        <v>35</v>
      </c>
      <c r="F1446">
        <v>0.1</v>
      </c>
      <c r="G1446">
        <v>0</v>
      </c>
      <c r="H1446">
        <v>0</v>
      </c>
      <c r="S1446">
        <f t="shared" si="1499"/>
        <v>325</v>
      </c>
      <c r="T1446">
        <f t="shared" si="1490"/>
        <v>50.5</v>
      </c>
      <c r="U1446" s="31">
        <f t="shared" si="1499"/>
        <v>325</v>
      </c>
      <c r="V1446">
        <f t="shared" si="1437"/>
        <v>55.035714285714285</v>
      </c>
      <c r="W1446" s="31">
        <f t="shared" ref="W1446" si="1503">W1445+1</f>
        <v>325</v>
      </c>
      <c r="X1446">
        <f t="shared" si="1446"/>
        <v>57.714285714285715</v>
      </c>
    </row>
    <row r="1447" spans="1:24" x14ac:dyDescent="0.45">
      <c r="A1447">
        <v>2024</v>
      </c>
      <c r="B1447">
        <v>11</v>
      </c>
      <c r="C1447">
        <v>21</v>
      </c>
      <c r="D1447">
        <v>45</v>
      </c>
      <c r="E1447">
        <v>30</v>
      </c>
      <c r="F1447">
        <v>0.02</v>
      </c>
      <c r="G1447">
        <v>0.2</v>
      </c>
      <c r="H1447">
        <v>0</v>
      </c>
      <c r="S1447">
        <f t="shared" si="1499"/>
        <v>326</v>
      </c>
      <c r="T1447">
        <f t="shared" si="1490"/>
        <v>37.5</v>
      </c>
      <c r="U1447" s="31">
        <f t="shared" si="1499"/>
        <v>326</v>
      </c>
      <c r="V1447">
        <f t="shared" si="1437"/>
        <v>52.642857142857146</v>
      </c>
      <c r="W1447" s="31">
        <f t="shared" ref="W1447" si="1504">W1446+1</f>
        <v>326</v>
      </c>
      <c r="X1447">
        <f t="shared" si="1446"/>
        <v>56.357142857142854</v>
      </c>
    </row>
    <row r="1448" spans="1:24" x14ac:dyDescent="0.45">
      <c r="A1448">
        <v>2024</v>
      </c>
      <c r="B1448">
        <v>11</v>
      </c>
      <c r="C1448">
        <v>22</v>
      </c>
      <c r="D1448">
        <v>42</v>
      </c>
      <c r="E1448">
        <v>32</v>
      </c>
      <c r="F1448">
        <v>0.04</v>
      </c>
      <c r="G1448">
        <v>0.2</v>
      </c>
      <c r="H1448">
        <v>0</v>
      </c>
      <c r="S1448">
        <f t="shared" si="1499"/>
        <v>327</v>
      </c>
      <c r="T1448">
        <f t="shared" si="1490"/>
        <v>37</v>
      </c>
      <c r="U1448" s="31">
        <f t="shared" si="1499"/>
        <v>327</v>
      </c>
      <c r="V1448">
        <f t="shared" ref="V1448:V1511" si="1505">AVERAGE(T1435:T1448)</f>
        <v>50.785714285714285</v>
      </c>
      <c r="W1448" s="31">
        <f t="shared" ref="W1448" si="1506">W1447+1</f>
        <v>327</v>
      </c>
      <c r="X1448">
        <f t="shared" si="1446"/>
        <v>55.19047619047619</v>
      </c>
    </row>
    <row r="1449" spans="1:24" x14ac:dyDescent="0.45">
      <c r="A1449">
        <v>2024</v>
      </c>
      <c r="B1449">
        <v>11</v>
      </c>
      <c r="C1449">
        <v>23</v>
      </c>
      <c r="D1449">
        <v>45</v>
      </c>
      <c r="E1449">
        <v>31</v>
      </c>
      <c r="F1449">
        <v>0.03</v>
      </c>
      <c r="G1449">
        <v>0</v>
      </c>
      <c r="H1449">
        <v>0</v>
      </c>
      <c r="S1449">
        <f t="shared" si="1499"/>
        <v>328</v>
      </c>
      <c r="T1449">
        <f t="shared" si="1490"/>
        <v>38</v>
      </c>
      <c r="U1449" s="31">
        <f t="shared" si="1499"/>
        <v>328</v>
      </c>
      <c r="V1449">
        <f t="shared" si="1505"/>
        <v>49.25</v>
      </c>
      <c r="W1449" s="31">
        <f t="shared" ref="W1449" si="1507">W1448+1</f>
        <v>328</v>
      </c>
      <c r="X1449">
        <f t="shared" si="1446"/>
        <v>54.214285714285715</v>
      </c>
    </row>
    <row r="1450" spans="1:24" x14ac:dyDescent="0.45">
      <c r="A1450">
        <v>2024</v>
      </c>
      <c r="B1450">
        <v>11</v>
      </c>
      <c r="C1450">
        <v>24</v>
      </c>
      <c r="D1450">
        <v>58</v>
      </c>
      <c r="E1450">
        <v>28</v>
      </c>
      <c r="F1450">
        <v>0</v>
      </c>
      <c r="G1450">
        <v>0</v>
      </c>
      <c r="H1450">
        <v>0</v>
      </c>
      <c r="S1450">
        <f t="shared" si="1499"/>
        <v>329</v>
      </c>
      <c r="T1450">
        <f t="shared" si="1490"/>
        <v>43</v>
      </c>
      <c r="U1450" s="31">
        <f t="shared" si="1499"/>
        <v>329</v>
      </c>
      <c r="V1450">
        <f t="shared" si="1505"/>
        <v>47.928571428571431</v>
      </c>
      <c r="W1450" s="31">
        <f t="shared" ref="W1450" si="1508">W1449+1</f>
        <v>329</v>
      </c>
      <c r="X1450">
        <f t="shared" si="1446"/>
        <v>53.38095238095238</v>
      </c>
    </row>
    <row r="1451" spans="1:24" x14ac:dyDescent="0.45">
      <c r="A1451">
        <v>2024</v>
      </c>
      <c r="B1451">
        <v>11</v>
      </c>
      <c r="C1451">
        <v>25</v>
      </c>
      <c r="D1451">
        <v>66</v>
      </c>
      <c r="E1451">
        <v>28</v>
      </c>
      <c r="F1451" t="s">
        <v>116</v>
      </c>
      <c r="G1451" t="s">
        <v>117</v>
      </c>
      <c r="H1451">
        <v>0</v>
      </c>
      <c r="S1451">
        <f t="shared" si="1499"/>
        <v>330</v>
      </c>
      <c r="T1451">
        <f t="shared" si="1490"/>
        <v>47</v>
      </c>
      <c r="U1451" s="31">
        <f t="shared" si="1499"/>
        <v>330</v>
      </c>
      <c r="V1451">
        <f t="shared" si="1505"/>
        <v>47</v>
      </c>
      <c r="W1451" s="31">
        <f t="shared" ref="W1451" si="1509">W1450+1</f>
        <v>330</v>
      </c>
      <c r="X1451">
        <f t="shared" si="1446"/>
        <v>52.666666666666664</v>
      </c>
    </row>
    <row r="1452" spans="1:24" x14ac:dyDescent="0.45">
      <c r="A1452">
        <v>2024</v>
      </c>
      <c r="B1452">
        <v>11</v>
      </c>
      <c r="C1452">
        <v>26</v>
      </c>
      <c r="D1452">
        <v>60</v>
      </c>
      <c r="E1452">
        <v>32</v>
      </c>
      <c r="F1452">
        <v>0.03</v>
      </c>
      <c r="G1452">
        <v>0</v>
      </c>
      <c r="H1452">
        <v>0</v>
      </c>
      <c r="S1452">
        <f t="shared" si="1499"/>
        <v>331</v>
      </c>
      <c r="T1452">
        <f t="shared" si="1490"/>
        <v>46</v>
      </c>
      <c r="U1452" s="31">
        <f t="shared" si="1499"/>
        <v>331</v>
      </c>
      <c r="V1452">
        <f t="shared" si="1505"/>
        <v>46.535714285714285</v>
      </c>
      <c r="W1452" s="31">
        <f t="shared" ref="W1452" si="1510">W1451+1</f>
        <v>331</v>
      </c>
      <c r="X1452">
        <f t="shared" si="1446"/>
        <v>51.69047619047619</v>
      </c>
    </row>
    <row r="1453" spans="1:24" x14ac:dyDescent="0.45">
      <c r="A1453">
        <v>2024</v>
      </c>
      <c r="B1453">
        <v>11</v>
      </c>
      <c r="C1453">
        <v>27</v>
      </c>
      <c r="D1453">
        <v>57</v>
      </c>
      <c r="E1453">
        <v>30</v>
      </c>
      <c r="F1453">
        <v>0</v>
      </c>
      <c r="G1453">
        <v>0</v>
      </c>
      <c r="H1453">
        <v>0</v>
      </c>
      <c r="S1453">
        <f t="shared" si="1499"/>
        <v>332</v>
      </c>
      <c r="T1453">
        <f t="shared" si="1490"/>
        <v>43.5</v>
      </c>
      <c r="U1453" s="31">
        <f t="shared" si="1499"/>
        <v>332</v>
      </c>
      <c r="V1453">
        <f t="shared" si="1505"/>
        <v>45.964285714285715</v>
      </c>
      <c r="W1453" s="31">
        <f t="shared" ref="W1453" si="1511">W1452+1</f>
        <v>332</v>
      </c>
      <c r="X1453">
        <f t="shared" si="1446"/>
        <v>50.595238095238095</v>
      </c>
    </row>
    <row r="1454" spans="1:24" x14ac:dyDescent="0.45">
      <c r="A1454">
        <v>2024</v>
      </c>
      <c r="B1454">
        <v>11</v>
      </c>
      <c r="C1454">
        <v>28</v>
      </c>
      <c r="D1454">
        <v>55</v>
      </c>
      <c r="E1454">
        <v>36</v>
      </c>
      <c r="F1454">
        <v>0.42</v>
      </c>
      <c r="G1454">
        <v>0</v>
      </c>
      <c r="H1454">
        <v>0</v>
      </c>
      <c r="S1454">
        <f t="shared" si="1499"/>
        <v>333</v>
      </c>
      <c r="T1454">
        <f t="shared" si="1490"/>
        <v>45.5</v>
      </c>
      <c r="U1454" s="31">
        <f t="shared" si="1499"/>
        <v>333</v>
      </c>
      <c r="V1454">
        <f t="shared" si="1505"/>
        <v>45.535714285714285</v>
      </c>
      <c r="W1454" s="31">
        <f t="shared" ref="W1454" si="1512">W1453+1</f>
        <v>333</v>
      </c>
      <c r="X1454">
        <f t="shared" si="1446"/>
        <v>49.38095238095238</v>
      </c>
    </row>
    <row r="1455" spans="1:24" x14ac:dyDescent="0.45">
      <c r="A1455">
        <v>2024</v>
      </c>
      <c r="B1455">
        <v>11</v>
      </c>
      <c r="C1455">
        <v>29</v>
      </c>
      <c r="D1455">
        <v>41</v>
      </c>
      <c r="E1455">
        <v>24</v>
      </c>
      <c r="F1455">
        <v>0</v>
      </c>
      <c r="G1455">
        <v>0</v>
      </c>
      <c r="H1455">
        <v>0</v>
      </c>
      <c r="S1455">
        <f t="shared" si="1499"/>
        <v>334</v>
      </c>
      <c r="T1455">
        <f t="shared" si="1490"/>
        <v>32.5</v>
      </c>
      <c r="U1455" s="31">
        <f t="shared" si="1499"/>
        <v>334</v>
      </c>
      <c r="V1455">
        <f t="shared" si="1505"/>
        <v>44.25</v>
      </c>
      <c r="W1455" s="31">
        <f t="shared" ref="W1455" si="1513">W1454+1</f>
        <v>334</v>
      </c>
      <c r="X1455">
        <f t="shared" ref="X1455:X1518" si="1514">AVERAGE(T1435:T1455)</f>
        <v>47.928571428571431</v>
      </c>
    </row>
    <row r="1456" spans="1:24" x14ac:dyDescent="0.45">
      <c r="A1456">
        <v>2024</v>
      </c>
      <c r="B1456">
        <v>11</v>
      </c>
      <c r="C1456">
        <v>30</v>
      </c>
      <c r="D1456">
        <v>37</v>
      </c>
      <c r="E1456">
        <v>22</v>
      </c>
      <c r="F1456">
        <v>0</v>
      </c>
      <c r="G1456">
        <v>0</v>
      </c>
      <c r="H1456">
        <v>0</v>
      </c>
      <c r="S1456">
        <f t="shared" si="1499"/>
        <v>335</v>
      </c>
      <c r="T1456">
        <f t="shared" si="1490"/>
        <v>29.5</v>
      </c>
      <c r="U1456" s="31">
        <f t="shared" si="1499"/>
        <v>335</v>
      </c>
      <c r="V1456">
        <f t="shared" si="1505"/>
        <v>43.035714285714285</v>
      </c>
      <c r="W1456" s="31">
        <f t="shared" ref="W1456" si="1515">W1455+1</f>
        <v>335</v>
      </c>
      <c r="X1456">
        <f t="shared" si="1514"/>
        <v>46.5</v>
      </c>
    </row>
    <row r="1457" spans="1:24" x14ac:dyDescent="0.45">
      <c r="A1457">
        <v>2024</v>
      </c>
      <c r="B1457">
        <v>12</v>
      </c>
      <c r="C1457">
        <v>1</v>
      </c>
      <c r="D1457">
        <v>44</v>
      </c>
      <c r="E1457">
        <v>27</v>
      </c>
      <c r="F1457" t="s">
        <v>118</v>
      </c>
      <c r="G1457">
        <v>0</v>
      </c>
      <c r="S1457">
        <f t="shared" si="1499"/>
        <v>336</v>
      </c>
      <c r="T1457">
        <f t="shared" si="1490"/>
        <v>35.5</v>
      </c>
      <c r="U1457" s="31">
        <f t="shared" si="1499"/>
        <v>336</v>
      </c>
      <c r="V1457">
        <f t="shared" si="1505"/>
        <v>42.25</v>
      </c>
      <c r="W1457" s="31">
        <f t="shared" ref="W1457" si="1516">W1456+1</f>
        <v>336</v>
      </c>
      <c r="X1457">
        <f t="shared" si="1514"/>
        <v>45.261904761904759</v>
      </c>
    </row>
    <row r="1458" spans="1:24" x14ac:dyDescent="0.45">
      <c r="A1458">
        <v>2024</v>
      </c>
      <c r="B1458">
        <v>12</v>
      </c>
      <c r="C1458">
        <v>2</v>
      </c>
      <c r="D1458">
        <v>38</v>
      </c>
      <c r="E1458">
        <v>25</v>
      </c>
      <c r="F1458">
        <v>0.04</v>
      </c>
      <c r="G1458">
        <v>1.1000000000000001</v>
      </c>
      <c r="H1458">
        <v>1.2</v>
      </c>
      <c r="S1458">
        <f t="shared" si="1499"/>
        <v>337</v>
      </c>
      <c r="T1458">
        <f t="shared" si="1490"/>
        <v>31.5</v>
      </c>
      <c r="U1458" s="31">
        <f t="shared" si="1499"/>
        <v>337</v>
      </c>
      <c r="V1458">
        <f t="shared" si="1505"/>
        <v>40.75</v>
      </c>
      <c r="W1458" s="31">
        <f t="shared" ref="W1458" si="1517">W1457+1</f>
        <v>337</v>
      </c>
      <c r="X1458">
        <f t="shared" si="1514"/>
        <v>43.904761904761905</v>
      </c>
    </row>
    <row r="1459" spans="1:24" x14ac:dyDescent="0.45">
      <c r="A1459">
        <v>2024</v>
      </c>
      <c r="B1459">
        <v>12</v>
      </c>
      <c r="C1459">
        <v>3</v>
      </c>
      <c r="D1459">
        <v>31</v>
      </c>
      <c r="E1459">
        <v>17</v>
      </c>
      <c r="F1459" t="s">
        <v>118</v>
      </c>
      <c r="G1459">
        <v>1.2</v>
      </c>
      <c r="S1459">
        <f t="shared" si="1499"/>
        <v>338</v>
      </c>
      <c r="T1459">
        <f t="shared" si="1490"/>
        <v>24</v>
      </c>
      <c r="U1459" s="31">
        <f t="shared" si="1499"/>
        <v>338</v>
      </c>
      <c r="V1459">
        <f t="shared" si="1505"/>
        <v>38.642857142857146</v>
      </c>
      <c r="W1459" s="31">
        <f t="shared" ref="W1459" si="1518">W1458+1</f>
        <v>338</v>
      </c>
      <c r="X1459">
        <f t="shared" si="1514"/>
        <v>42.547619047619051</v>
      </c>
    </row>
    <row r="1460" spans="1:24" x14ac:dyDescent="0.45">
      <c r="A1460">
        <v>2024</v>
      </c>
      <c r="B1460">
        <v>12</v>
      </c>
      <c r="C1460">
        <v>4</v>
      </c>
      <c r="D1460">
        <v>49</v>
      </c>
      <c r="E1460">
        <v>15</v>
      </c>
      <c r="F1460" t="s">
        <v>116</v>
      </c>
      <c r="G1460" t="s">
        <v>117</v>
      </c>
      <c r="H1460">
        <v>0</v>
      </c>
      <c r="S1460">
        <f t="shared" si="1499"/>
        <v>339</v>
      </c>
      <c r="T1460">
        <f t="shared" si="1490"/>
        <v>32</v>
      </c>
      <c r="U1460" s="31">
        <f t="shared" si="1499"/>
        <v>339</v>
      </c>
      <c r="V1460">
        <f t="shared" si="1505"/>
        <v>37.321428571428569</v>
      </c>
      <c r="W1460" s="31">
        <f t="shared" ref="W1460" si="1519">W1459+1</f>
        <v>339</v>
      </c>
      <c r="X1460">
        <f t="shared" si="1514"/>
        <v>41.61904761904762</v>
      </c>
    </row>
    <row r="1461" spans="1:24" x14ac:dyDescent="0.45">
      <c r="A1461">
        <v>2024</v>
      </c>
      <c r="B1461">
        <v>12</v>
      </c>
      <c r="C1461">
        <v>5</v>
      </c>
      <c r="D1461">
        <v>47</v>
      </c>
      <c r="E1461">
        <v>18</v>
      </c>
      <c r="F1461">
        <v>0</v>
      </c>
      <c r="G1461">
        <v>0</v>
      </c>
      <c r="H1461">
        <v>0</v>
      </c>
      <c r="S1461">
        <f t="shared" si="1499"/>
        <v>340</v>
      </c>
      <c r="T1461">
        <f t="shared" si="1490"/>
        <v>32.5</v>
      </c>
      <c r="U1461" s="31">
        <f t="shared" si="1499"/>
        <v>340</v>
      </c>
      <c r="V1461">
        <f t="shared" si="1505"/>
        <v>36.964285714285715</v>
      </c>
      <c r="W1461" s="31">
        <f t="shared" ref="W1461" si="1520">W1460+1</f>
        <v>340</v>
      </c>
      <c r="X1461">
        <f t="shared" si="1514"/>
        <v>40.714285714285715</v>
      </c>
    </row>
    <row r="1462" spans="1:24" x14ac:dyDescent="0.45">
      <c r="A1462">
        <v>2024</v>
      </c>
      <c r="B1462">
        <v>12</v>
      </c>
      <c r="C1462">
        <v>6</v>
      </c>
      <c r="D1462">
        <v>33</v>
      </c>
      <c r="E1462">
        <v>13</v>
      </c>
      <c r="F1462">
        <v>0</v>
      </c>
      <c r="G1462">
        <v>0</v>
      </c>
      <c r="H1462">
        <v>0</v>
      </c>
      <c r="S1462">
        <f t="shared" si="1499"/>
        <v>341</v>
      </c>
      <c r="T1462">
        <f t="shared" si="1490"/>
        <v>23</v>
      </c>
      <c r="U1462" s="31">
        <f t="shared" si="1499"/>
        <v>341</v>
      </c>
      <c r="V1462">
        <f t="shared" si="1505"/>
        <v>35.964285714285715</v>
      </c>
      <c r="W1462" s="31">
        <f t="shared" ref="W1462" si="1521">W1461+1</f>
        <v>341</v>
      </c>
      <c r="X1462">
        <f t="shared" si="1514"/>
        <v>39.404761904761905</v>
      </c>
    </row>
    <row r="1463" spans="1:24" x14ac:dyDescent="0.45">
      <c r="A1463">
        <v>2024</v>
      </c>
      <c r="B1463">
        <v>12</v>
      </c>
      <c r="C1463">
        <v>7</v>
      </c>
      <c r="D1463">
        <v>47</v>
      </c>
      <c r="E1463">
        <v>14</v>
      </c>
      <c r="F1463">
        <v>0</v>
      </c>
      <c r="G1463">
        <v>0</v>
      </c>
      <c r="H1463">
        <v>0</v>
      </c>
      <c r="S1463">
        <f t="shared" si="1499"/>
        <v>342</v>
      </c>
      <c r="T1463">
        <f t="shared" si="1490"/>
        <v>30.5</v>
      </c>
      <c r="U1463" s="31">
        <f t="shared" si="1499"/>
        <v>342</v>
      </c>
      <c r="V1463">
        <f t="shared" si="1505"/>
        <v>35.428571428571431</v>
      </c>
      <c r="W1463" s="31">
        <f t="shared" ref="W1463" si="1522">W1462+1</f>
        <v>342</v>
      </c>
      <c r="X1463">
        <f t="shared" si="1514"/>
        <v>38.642857142857146</v>
      </c>
    </row>
    <row r="1464" spans="1:24" x14ac:dyDescent="0.45">
      <c r="A1464">
        <v>2024</v>
      </c>
      <c r="B1464">
        <v>12</v>
      </c>
      <c r="C1464">
        <v>8</v>
      </c>
      <c r="D1464">
        <v>59</v>
      </c>
      <c r="E1464">
        <v>22</v>
      </c>
      <c r="F1464" t="s">
        <v>116</v>
      </c>
      <c r="G1464" t="s">
        <v>117</v>
      </c>
      <c r="H1464">
        <v>0</v>
      </c>
      <c r="S1464">
        <f t="shared" si="1499"/>
        <v>343</v>
      </c>
      <c r="T1464">
        <f t="shared" si="1490"/>
        <v>40.5</v>
      </c>
      <c r="U1464" s="31">
        <f t="shared" si="1499"/>
        <v>343</v>
      </c>
      <c r="V1464">
        <f t="shared" si="1505"/>
        <v>35.25</v>
      </c>
      <c r="W1464" s="31">
        <f t="shared" ref="W1464" si="1523">W1463+1</f>
        <v>343</v>
      </c>
      <c r="X1464">
        <f t="shared" si="1514"/>
        <v>38.357142857142854</v>
      </c>
    </row>
    <row r="1465" spans="1:24" x14ac:dyDescent="0.45">
      <c r="A1465">
        <v>2024</v>
      </c>
      <c r="B1465">
        <v>12</v>
      </c>
      <c r="C1465">
        <v>9</v>
      </c>
      <c r="D1465">
        <v>55</v>
      </c>
      <c r="E1465">
        <v>47</v>
      </c>
      <c r="F1465">
        <v>0.63</v>
      </c>
      <c r="G1465">
        <v>0</v>
      </c>
      <c r="H1465">
        <v>0</v>
      </c>
      <c r="S1465">
        <f t="shared" si="1499"/>
        <v>344</v>
      </c>
      <c r="T1465">
        <f t="shared" si="1490"/>
        <v>51</v>
      </c>
      <c r="U1465" s="31">
        <f t="shared" si="1499"/>
        <v>344</v>
      </c>
      <c r="V1465">
        <f t="shared" si="1505"/>
        <v>35.535714285714285</v>
      </c>
      <c r="W1465" s="31">
        <f t="shared" ref="W1465" si="1524">W1464+1</f>
        <v>344</v>
      </c>
      <c r="X1465">
        <f t="shared" si="1514"/>
        <v>38.285714285714285</v>
      </c>
    </row>
    <row r="1466" spans="1:24" x14ac:dyDescent="0.45">
      <c r="A1466">
        <v>2024</v>
      </c>
      <c r="B1466">
        <v>12</v>
      </c>
      <c r="C1466">
        <v>10</v>
      </c>
      <c r="D1466">
        <v>68</v>
      </c>
      <c r="E1466">
        <v>49</v>
      </c>
      <c r="F1466">
        <v>0.13</v>
      </c>
      <c r="G1466">
        <v>0</v>
      </c>
      <c r="H1466">
        <v>0</v>
      </c>
      <c r="S1466">
        <f t="shared" si="1499"/>
        <v>345</v>
      </c>
      <c r="T1466">
        <f t="shared" si="1490"/>
        <v>58.5</v>
      </c>
      <c r="U1466" s="31">
        <f t="shared" si="1499"/>
        <v>345</v>
      </c>
      <c r="V1466">
        <f t="shared" si="1505"/>
        <v>36.428571428571431</v>
      </c>
      <c r="W1466" s="31">
        <f t="shared" ref="W1466" si="1525">W1465+1</f>
        <v>345</v>
      </c>
      <c r="X1466">
        <f t="shared" si="1514"/>
        <v>38.523809523809526</v>
      </c>
    </row>
    <row r="1467" spans="1:24" x14ac:dyDescent="0.45">
      <c r="A1467">
        <v>2024</v>
      </c>
      <c r="B1467">
        <v>12</v>
      </c>
      <c r="C1467">
        <v>11</v>
      </c>
      <c r="D1467">
        <v>58</v>
      </c>
      <c r="E1467">
        <v>29</v>
      </c>
      <c r="F1467">
        <v>0.42</v>
      </c>
      <c r="G1467" t="s">
        <v>119</v>
      </c>
      <c r="H1467">
        <v>0</v>
      </c>
      <c r="S1467">
        <f t="shared" si="1499"/>
        <v>346</v>
      </c>
      <c r="T1467">
        <f t="shared" si="1490"/>
        <v>43.5</v>
      </c>
      <c r="U1467" s="31">
        <f t="shared" si="1499"/>
        <v>346</v>
      </c>
      <c r="V1467">
        <f t="shared" si="1505"/>
        <v>36.428571428571431</v>
      </c>
      <c r="W1467" s="31">
        <f t="shared" ref="W1467" si="1526">W1466+1</f>
        <v>346</v>
      </c>
      <c r="X1467">
        <f t="shared" si="1514"/>
        <v>38.19047619047619</v>
      </c>
    </row>
    <row r="1468" spans="1:24" x14ac:dyDescent="0.45">
      <c r="A1468">
        <v>2024</v>
      </c>
      <c r="B1468">
        <v>12</v>
      </c>
      <c r="C1468">
        <v>12</v>
      </c>
      <c r="D1468">
        <v>43</v>
      </c>
      <c r="E1468">
        <v>24</v>
      </c>
      <c r="F1468">
        <v>0</v>
      </c>
      <c r="G1468">
        <v>0</v>
      </c>
      <c r="H1468">
        <v>0</v>
      </c>
      <c r="S1468">
        <f t="shared" si="1499"/>
        <v>347</v>
      </c>
      <c r="T1468">
        <f t="shared" si="1490"/>
        <v>33.5</v>
      </c>
      <c r="U1468" s="31">
        <f t="shared" si="1499"/>
        <v>347</v>
      </c>
      <c r="V1468">
        <f t="shared" si="1505"/>
        <v>35.571428571428569</v>
      </c>
      <c r="W1468" s="31">
        <f t="shared" ref="W1468" si="1527">W1467+1</f>
        <v>347</v>
      </c>
      <c r="X1468">
        <f t="shared" si="1514"/>
        <v>38</v>
      </c>
    </row>
    <row r="1469" spans="1:24" x14ac:dyDescent="0.45">
      <c r="A1469">
        <v>2024</v>
      </c>
      <c r="B1469">
        <v>12</v>
      </c>
      <c r="C1469">
        <v>13</v>
      </c>
      <c r="D1469">
        <v>48</v>
      </c>
      <c r="E1469">
        <v>21</v>
      </c>
      <c r="F1469">
        <v>0</v>
      </c>
      <c r="G1469">
        <v>0</v>
      </c>
      <c r="H1469">
        <v>0</v>
      </c>
      <c r="S1469">
        <f t="shared" si="1499"/>
        <v>348</v>
      </c>
      <c r="T1469">
        <f t="shared" si="1490"/>
        <v>34.5</v>
      </c>
      <c r="U1469" s="31">
        <f t="shared" si="1499"/>
        <v>348</v>
      </c>
      <c r="V1469">
        <f t="shared" si="1505"/>
        <v>35.714285714285715</v>
      </c>
      <c r="W1469" s="31">
        <f t="shared" ref="W1469" si="1528">W1468+1</f>
        <v>348</v>
      </c>
      <c r="X1469">
        <f t="shared" si="1514"/>
        <v>37.88095238095238</v>
      </c>
    </row>
    <row r="1470" spans="1:24" x14ac:dyDescent="0.45">
      <c r="A1470">
        <v>2024</v>
      </c>
      <c r="B1470">
        <v>12</v>
      </c>
      <c r="C1470">
        <v>14</v>
      </c>
      <c r="D1470">
        <v>56</v>
      </c>
      <c r="E1470">
        <v>27</v>
      </c>
      <c r="F1470">
        <v>0</v>
      </c>
      <c r="G1470">
        <v>0</v>
      </c>
      <c r="H1470">
        <v>0</v>
      </c>
      <c r="S1470">
        <f t="shared" si="1499"/>
        <v>349</v>
      </c>
      <c r="T1470">
        <f t="shared" si="1490"/>
        <v>41.5</v>
      </c>
      <c r="U1470" s="31">
        <f t="shared" si="1499"/>
        <v>349</v>
      </c>
      <c r="V1470">
        <f t="shared" si="1505"/>
        <v>36.571428571428569</v>
      </c>
      <c r="W1470" s="31">
        <f t="shared" ref="W1470" si="1529">W1469+1</f>
        <v>349</v>
      </c>
      <c r="X1470">
        <f t="shared" si="1514"/>
        <v>38.047619047619051</v>
      </c>
    </row>
    <row r="1471" spans="1:24" x14ac:dyDescent="0.45">
      <c r="A1471">
        <v>2024</v>
      </c>
      <c r="B1471">
        <v>12</v>
      </c>
      <c r="C1471">
        <v>15</v>
      </c>
      <c r="D1471">
        <v>52</v>
      </c>
      <c r="E1471">
        <v>44</v>
      </c>
      <c r="F1471">
        <v>0.17</v>
      </c>
      <c r="G1471">
        <v>0</v>
      </c>
      <c r="H1471">
        <v>0</v>
      </c>
      <c r="S1471">
        <f t="shared" si="1499"/>
        <v>350</v>
      </c>
      <c r="T1471">
        <f t="shared" si="1490"/>
        <v>48</v>
      </c>
      <c r="U1471" s="31">
        <f t="shared" si="1499"/>
        <v>350</v>
      </c>
      <c r="V1471">
        <f t="shared" si="1505"/>
        <v>37.464285714285715</v>
      </c>
      <c r="W1471" s="31">
        <f t="shared" ref="W1471" si="1530">W1470+1</f>
        <v>350</v>
      </c>
      <c r="X1471">
        <f t="shared" si="1514"/>
        <v>38.285714285714285</v>
      </c>
    </row>
    <row r="1472" spans="1:24" x14ac:dyDescent="0.45">
      <c r="A1472">
        <v>2024</v>
      </c>
      <c r="B1472">
        <v>12</v>
      </c>
      <c r="C1472">
        <v>16</v>
      </c>
      <c r="D1472">
        <v>58</v>
      </c>
      <c r="E1472">
        <v>46</v>
      </c>
      <c r="F1472">
        <v>7.0000000000000007E-2</v>
      </c>
      <c r="G1472">
        <v>0</v>
      </c>
      <c r="H1472">
        <v>0</v>
      </c>
      <c r="S1472">
        <f t="shared" si="1499"/>
        <v>351</v>
      </c>
      <c r="T1472">
        <f t="shared" si="1490"/>
        <v>52</v>
      </c>
      <c r="U1472" s="31">
        <f t="shared" si="1499"/>
        <v>351</v>
      </c>
      <c r="V1472">
        <f t="shared" si="1505"/>
        <v>38.928571428571431</v>
      </c>
      <c r="W1472" s="31">
        <f t="shared" ref="W1472" si="1531">W1471+1</f>
        <v>351</v>
      </c>
      <c r="X1472">
        <f t="shared" si="1514"/>
        <v>38.523809523809526</v>
      </c>
    </row>
    <row r="1473" spans="1:24" x14ac:dyDescent="0.45">
      <c r="A1473">
        <v>2024</v>
      </c>
      <c r="B1473">
        <v>12</v>
      </c>
      <c r="C1473">
        <v>17</v>
      </c>
      <c r="D1473">
        <v>60</v>
      </c>
      <c r="E1473">
        <v>50</v>
      </c>
      <c r="F1473">
        <v>0.03</v>
      </c>
      <c r="G1473">
        <v>0</v>
      </c>
      <c r="H1473">
        <v>0</v>
      </c>
      <c r="S1473">
        <f t="shared" si="1499"/>
        <v>352</v>
      </c>
      <c r="T1473">
        <f t="shared" si="1490"/>
        <v>55</v>
      </c>
      <c r="U1473" s="31">
        <f t="shared" si="1499"/>
        <v>352</v>
      </c>
      <c r="V1473">
        <f t="shared" si="1505"/>
        <v>41.142857142857146</v>
      </c>
      <c r="W1473" s="31">
        <f t="shared" ref="W1473" si="1532">W1472+1</f>
        <v>352</v>
      </c>
      <c r="X1473">
        <f t="shared" si="1514"/>
        <v>38.952380952380949</v>
      </c>
    </row>
    <row r="1474" spans="1:24" x14ac:dyDescent="0.45">
      <c r="A1474">
        <v>2024</v>
      </c>
      <c r="B1474">
        <v>12</v>
      </c>
      <c r="C1474">
        <v>18</v>
      </c>
      <c r="D1474">
        <v>59</v>
      </c>
      <c r="E1474">
        <v>44</v>
      </c>
      <c r="F1474">
        <v>0.33</v>
      </c>
      <c r="G1474">
        <v>0</v>
      </c>
      <c r="H1474">
        <v>0</v>
      </c>
      <c r="S1474">
        <f t="shared" si="1499"/>
        <v>353</v>
      </c>
      <c r="T1474">
        <f t="shared" si="1490"/>
        <v>51.5</v>
      </c>
      <c r="U1474" s="31">
        <f t="shared" si="1499"/>
        <v>353</v>
      </c>
      <c r="V1474">
        <f t="shared" si="1505"/>
        <v>42.535714285714285</v>
      </c>
      <c r="W1474" s="31">
        <f t="shared" ref="W1474" si="1533">W1473+1</f>
        <v>353</v>
      </c>
      <c r="X1474">
        <f t="shared" si="1514"/>
        <v>39.333333333333336</v>
      </c>
    </row>
    <row r="1475" spans="1:24" x14ac:dyDescent="0.45">
      <c r="A1475">
        <v>2024</v>
      </c>
      <c r="B1475">
        <v>12</v>
      </c>
      <c r="C1475">
        <v>19</v>
      </c>
      <c r="D1475">
        <v>44</v>
      </c>
      <c r="E1475">
        <v>37</v>
      </c>
      <c r="F1475">
        <v>0</v>
      </c>
      <c r="G1475">
        <v>0</v>
      </c>
      <c r="H1475">
        <v>0</v>
      </c>
      <c r="S1475">
        <f t="shared" si="1499"/>
        <v>354</v>
      </c>
      <c r="T1475">
        <f t="shared" si="1490"/>
        <v>40.5</v>
      </c>
      <c r="U1475" s="31">
        <f t="shared" si="1499"/>
        <v>354</v>
      </c>
      <c r="V1475">
        <f t="shared" si="1505"/>
        <v>43.107142857142854</v>
      </c>
      <c r="W1475" s="31">
        <f t="shared" ref="W1475" si="1534">W1474+1</f>
        <v>354</v>
      </c>
      <c r="X1475">
        <f t="shared" si="1514"/>
        <v>39.095238095238095</v>
      </c>
    </row>
    <row r="1476" spans="1:24" x14ac:dyDescent="0.45">
      <c r="A1476">
        <v>2024</v>
      </c>
      <c r="B1476">
        <v>12</v>
      </c>
      <c r="C1476">
        <v>20</v>
      </c>
      <c r="D1476">
        <v>43</v>
      </c>
      <c r="E1476">
        <v>32</v>
      </c>
      <c r="F1476">
        <v>0.03</v>
      </c>
      <c r="G1476" t="s">
        <v>119</v>
      </c>
      <c r="H1476">
        <v>0</v>
      </c>
      <c r="S1476">
        <f t="shared" si="1499"/>
        <v>355</v>
      </c>
      <c r="T1476">
        <f t="shared" si="1490"/>
        <v>37.5</v>
      </c>
      <c r="U1476" s="31">
        <f t="shared" si="1499"/>
        <v>355</v>
      </c>
      <c r="V1476">
        <f t="shared" si="1505"/>
        <v>44.142857142857146</v>
      </c>
      <c r="W1476" s="31">
        <f t="shared" ref="W1476" si="1535">W1475+1</f>
        <v>355</v>
      </c>
      <c r="X1476">
        <f t="shared" si="1514"/>
        <v>39.333333333333336</v>
      </c>
    </row>
    <row r="1477" spans="1:24" x14ac:dyDescent="0.45">
      <c r="A1477">
        <v>2024</v>
      </c>
      <c r="B1477">
        <v>12</v>
      </c>
      <c r="C1477">
        <v>21</v>
      </c>
      <c r="D1477">
        <v>38</v>
      </c>
      <c r="E1477">
        <v>25</v>
      </c>
      <c r="F1477">
        <v>0.01</v>
      </c>
      <c r="G1477" t="s">
        <v>119</v>
      </c>
      <c r="H1477">
        <v>0</v>
      </c>
      <c r="S1477">
        <f t="shared" si="1499"/>
        <v>356</v>
      </c>
      <c r="T1477">
        <f t="shared" si="1490"/>
        <v>31.5</v>
      </c>
      <c r="U1477" s="31">
        <f t="shared" si="1499"/>
        <v>356</v>
      </c>
      <c r="V1477">
        <f t="shared" si="1505"/>
        <v>44.214285714285715</v>
      </c>
      <c r="W1477" s="31">
        <f t="shared" ref="W1477" si="1536">W1476+1</f>
        <v>356</v>
      </c>
      <c r="X1477">
        <f t="shared" si="1514"/>
        <v>39.428571428571431</v>
      </c>
    </row>
    <row r="1478" spans="1:24" x14ac:dyDescent="0.45">
      <c r="A1478">
        <v>2024</v>
      </c>
      <c r="B1478">
        <v>12</v>
      </c>
      <c r="C1478">
        <v>22</v>
      </c>
      <c r="D1478">
        <v>39</v>
      </c>
      <c r="E1478">
        <v>17</v>
      </c>
      <c r="F1478">
        <v>0</v>
      </c>
      <c r="G1478">
        <v>0</v>
      </c>
      <c r="H1478">
        <v>0</v>
      </c>
      <c r="S1478">
        <f t="shared" si="1499"/>
        <v>357</v>
      </c>
      <c r="T1478">
        <f t="shared" si="1490"/>
        <v>28</v>
      </c>
      <c r="U1478" s="31">
        <f t="shared" si="1499"/>
        <v>357</v>
      </c>
      <c r="V1478">
        <f t="shared" si="1505"/>
        <v>43.321428571428569</v>
      </c>
      <c r="W1478" s="31">
        <f t="shared" ref="W1478" si="1537">W1477+1</f>
        <v>357</v>
      </c>
      <c r="X1478">
        <f t="shared" si="1514"/>
        <v>39.071428571428569</v>
      </c>
    </row>
    <row r="1479" spans="1:24" x14ac:dyDescent="0.45">
      <c r="A1479">
        <v>2024</v>
      </c>
      <c r="B1479">
        <v>12</v>
      </c>
      <c r="C1479">
        <v>23</v>
      </c>
      <c r="D1479">
        <v>50</v>
      </c>
      <c r="E1479">
        <v>19</v>
      </c>
      <c r="F1479">
        <v>0</v>
      </c>
      <c r="G1479">
        <v>0</v>
      </c>
      <c r="H1479">
        <v>0</v>
      </c>
      <c r="S1479">
        <f t="shared" si="1499"/>
        <v>358</v>
      </c>
      <c r="T1479">
        <f t="shared" si="1490"/>
        <v>34.5</v>
      </c>
      <c r="U1479" s="31">
        <f t="shared" si="1499"/>
        <v>358</v>
      </c>
      <c r="V1479">
        <f t="shared" si="1505"/>
        <v>42.142857142857146</v>
      </c>
      <c r="W1479" s="31">
        <f t="shared" ref="W1479" si="1538">W1478+1</f>
        <v>358</v>
      </c>
      <c r="X1479">
        <f t="shared" si="1514"/>
        <v>39.214285714285715</v>
      </c>
    </row>
    <row r="1480" spans="1:24" x14ac:dyDescent="0.45">
      <c r="A1480">
        <v>2024</v>
      </c>
      <c r="B1480">
        <v>12</v>
      </c>
      <c r="C1480">
        <v>24</v>
      </c>
      <c r="D1480">
        <v>47</v>
      </c>
      <c r="E1480">
        <v>24</v>
      </c>
      <c r="F1480">
        <v>0</v>
      </c>
      <c r="G1480">
        <v>0</v>
      </c>
      <c r="H1480">
        <v>0</v>
      </c>
      <c r="S1480">
        <f t="shared" si="1499"/>
        <v>359</v>
      </c>
      <c r="T1480">
        <f t="shared" si="1490"/>
        <v>35.5</v>
      </c>
      <c r="U1480" s="31">
        <f t="shared" si="1499"/>
        <v>359</v>
      </c>
      <c r="V1480">
        <f t="shared" si="1505"/>
        <v>40.5</v>
      </c>
      <c r="W1480" s="31">
        <f t="shared" ref="W1480" si="1539">W1479+1</f>
        <v>359</v>
      </c>
      <c r="X1480">
        <f t="shared" si="1514"/>
        <v>39.761904761904759</v>
      </c>
    </row>
    <row r="1481" spans="1:24" x14ac:dyDescent="0.45">
      <c r="A1481">
        <v>2024</v>
      </c>
      <c r="B1481">
        <v>12</v>
      </c>
      <c r="C1481">
        <v>25</v>
      </c>
      <c r="D1481">
        <v>56</v>
      </c>
      <c r="E1481">
        <v>27</v>
      </c>
      <c r="F1481">
        <v>0</v>
      </c>
      <c r="G1481">
        <v>0</v>
      </c>
      <c r="H1481">
        <v>0</v>
      </c>
      <c r="S1481">
        <f t="shared" si="1499"/>
        <v>360</v>
      </c>
      <c r="T1481">
        <f t="shared" si="1490"/>
        <v>41.5</v>
      </c>
      <c r="U1481" s="31">
        <f t="shared" si="1499"/>
        <v>360</v>
      </c>
      <c r="V1481">
        <f t="shared" si="1505"/>
        <v>40.357142857142854</v>
      </c>
      <c r="W1481" s="31">
        <f t="shared" ref="W1481" si="1540">W1480+1</f>
        <v>360</v>
      </c>
      <c r="X1481">
        <f t="shared" si="1514"/>
        <v>40.214285714285715</v>
      </c>
    </row>
    <row r="1482" spans="1:24" x14ac:dyDescent="0.45">
      <c r="A1482">
        <v>2024</v>
      </c>
      <c r="B1482">
        <v>12</v>
      </c>
      <c r="C1482">
        <v>26</v>
      </c>
      <c r="D1482">
        <v>54</v>
      </c>
      <c r="E1482">
        <v>34</v>
      </c>
      <c r="F1482">
        <v>0</v>
      </c>
      <c r="G1482">
        <v>0</v>
      </c>
      <c r="H1482">
        <v>0</v>
      </c>
      <c r="S1482">
        <f t="shared" si="1499"/>
        <v>361</v>
      </c>
      <c r="T1482">
        <f t="shared" si="1490"/>
        <v>44</v>
      </c>
      <c r="U1482" s="31">
        <f t="shared" si="1499"/>
        <v>361</v>
      </c>
      <c r="V1482">
        <f t="shared" si="1505"/>
        <v>41.107142857142854</v>
      </c>
      <c r="W1482" s="31">
        <f t="shared" ref="W1482" si="1541">W1481+1</f>
        <v>361</v>
      </c>
      <c r="X1482">
        <f t="shared" si="1514"/>
        <v>40.761904761904759</v>
      </c>
    </row>
    <row r="1483" spans="1:24" x14ac:dyDescent="0.45">
      <c r="A1483">
        <v>2024</v>
      </c>
      <c r="B1483">
        <v>12</v>
      </c>
      <c r="C1483">
        <v>27</v>
      </c>
      <c r="D1483">
        <v>62</v>
      </c>
      <c r="E1483">
        <v>33</v>
      </c>
      <c r="F1483">
        <v>0.09</v>
      </c>
      <c r="G1483">
        <v>0</v>
      </c>
      <c r="H1483">
        <v>0</v>
      </c>
      <c r="S1483">
        <f t="shared" si="1499"/>
        <v>362</v>
      </c>
      <c r="T1483">
        <f t="shared" si="1490"/>
        <v>47.5</v>
      </c>
      <c r="U1483" s="31">
        <f t="shared" si="1499"/>
        <v>362</v>
      </c>
      <c r="V1483">
        <f t="shared" si="1505"/>
        <v>42.035714285714285</v>
      </c>
      <c r="W1483" s="31">
        <f t="shared" ref="W1483" si="1542">W1482+1</f>
        <v>362</v>
      </c>
      <c r="X1483">
        <f t="shared" si="1514"/>
        <v>41.928571428571431</v>
      </c>
    </row>
    <row r="1484" spans="1:24" x14ac:dyDescent="0.45">
      <c r="A1484">
        <v>2024</v>
      </c>
      <c r="B1484">
        <v>12</v>
      </c>
      <c r="C1484">
        <v>28</v>
      </c>
      <c r="D1484">
        <v>68</v>
      </c>
      <c r="E1484">
        <v>50</v>
      </c>
      <c r="F1484">
        <v>0.09</v>
      </c>
      <c r="G1484">
        <v>0</v>
      </c>
      <c r="H1484">
        <v>0</v>
      </c>
      <c r="S1484">
        <f t="shared" si="1499"/>
        <v>363</v>
      </c>
      <c r="T1484">
        <f t="shared" si="1490"/>
        <v>59</v>
      </c>
      <c r="U1484" s="31">
        <f t="shared" si="1499"/>
        <v>363</v>
      </c>
      <c r="V1484">
        <f t="shared" si="1505"/>
        <v>43.285714285714285</v>
      </c>
      <c r="W1484" s="31">
        <f t="shared" ref="W1484" si="1543">W1483+1</f>
        <v>363</v>
      </c>
      <c r="X1484">
        <f t="shared" si="1514"/>
        <v>43.285714285714285</v>
      </c>
    </row>
    <row r="1485" spans="1:24" x14ac:dyDescent="0.45">
      <c r="A1485">
        <v>2024</v>
      </c>
      <c r="B1485">
        <v>12</v>
      </c>
      <c r="C1485">
        <v>29</v>
      </c>
      <c r="D1485">
        <v>65</v>
      </c>
      <c r="E1485">
        <v>48</v>
      </c>
      <c r="F1485">
        <v>0.75</v>
      </c>
      <c r="G1485">
        <v>0</v>
      </c>
      <c r="H1485">
        <v>0</v>
      </c>
      <c r="S1485">
        <f t="shared" si="1499"/>
        <v>364</v>
      </c>
      <c r="T1485">
        <f t="shared" si="1490"/>
        <v>56.5</v>
      </c>
      <c r="U1485" s="31">
        <f t="shared" si="1499"/>
        <v>364</v>
      </c>
      <c r="V1485">
        <f t="shared" si="1505"/>
        <v>43.892857142857146</v>
      </c>
      <c r="W1485" s="31">
        <f t="shared" ref="W1485" si="1544">W1484+1</f>
        <v>364</v>
      </c>
      <c r="X1485">
        <f t="shared" si="1514"/>
        <v>44.047619047619051</v>
      </c>
    </row>
    <row r="1486" spans="1:24" x14ac:dyDescent="0.45">
      <c r="A1486">
        <v>2024</v>
      </c>
      <c r="B1486">
        <v>12</v>
      </c>
      <c r="C1486">
        <v>30</v>
      </c>
      <c r="D1486">
        <v>56</v>
      </c>
      <c r="E1486">
        <v>35</v>
      </c>
      <c r="F1486">
        <v>0.2</v>
      </c>
      <c r="G1486">
        <v>0</v>
      </c>
      <c r="H1486">
        <v>0</v>
      </c>
      <c r="S1486">
        <v>365</v>
      </c>
      <c r="T1486">
        <f t="shared" si="1490"/>
        <v>45.5</v>
      </c>
      <c r="U1486" s="31">
        <v>365</v>
      </c>
      <c r="V1486">
        <f t="shared" si="1505"/>
        <v>43.428571428571431</v>
      </c>
      <c r="W1486" s="31">
        <v>365</v>
      </c>
      <c r="X1486">
        <f t="shared" si="1514"/>
        <v>43.785714285714285</v>
      </c>
    </row>
    <row r="1487" spans="1:24" x14ac:dyDescent="0.45">
      <c r="A1487">
        <v>2024</v>
      </c>
      <c r="B1487">
        <v>12</v>
      </c>
      <c r="C1487">
        <v>31</v>
      </c>
      <c r="D1487">
        <v>64</v>
      </c>
      <c r="E1487">
        <v>33</v>
      </c>
      <c r="F1487">
        <v>0.03</v>
      </c>
      <c r="G1487">
        <v>0</v>
      </c>
      <c r="H1487">
        <v>0</v>
      </c>
      <c r="S1487">
        <v>366</v>
      </c>
      <c r="T1487">
        <f t="shared" si="1490"/>
        <v>48.5</v>
      </c>
      <c r="U1487" s="31">
        <v>366</v>
      </c>
      <c r="V1487">
        <f t="shared" si="1505"/>
        <v>42.964285714285715</v>
      </c>
      <c r="W1487" s="31">
        <v>366</v>
      </c>
      <c r="X1487">
        <f t="shared" si="1514"/>
        <v>43.30952380952381</v>
      </c>
    </row>
    <row r="1488" spans="1:24" x14ac:dyDescent="0.45">
      <c r="A1488">
        <v>2025</v>
      </c>
      <c r="B1488">
        <v>1</v>
      </c>
      <c r="C1488">
        <v>1</v>
      </c>
      <c r="D1488">
        <v>45</v>
      </c>
      <c r="E1488">
        <v>32</v>
      </c>
      <c r="F1488" t="s">
        <v>116</v>
      </c>
      <c r="G1488" t="s">
        <v>117</v>
      </c>
      <c r="H1488">
        <v>0</v>
      </c>
      <c r="S1488">
        <v>1</v>
      </c>
      <c r="T1488">
        <f t="shared" si="1490"/>
        <v>38.5</v>
      </c>
      <c r="U1488" s="31">
        <v>1</v>
      </c>
      <c r="V1488">
        <f t="shared" si="1505"/>
        <v>42.035714285714285</v>
      </c>
      <c r="W1488" s="31">
        <v>1</v>
      </c>
      <c r="X1488">
        <f t="shared" si="1514"/>
        <v>43.071428571428569</v>
      </c>
    </row>
    <row r="1489" spans="1:24" x14ac:dyDescent="0.45">
      <c r="A1489">
        <v>2025</v>
      </c>
      <c r="B1489">
        <v>1</v>
      </c>
      <c r="C1489">
        <v>2</v>
      </c>
      <c r="D1489">
        <v>41</v>
      </c>
      <c r="E1489">
        <v>26</v>
      </c>
      <c r="F1489">
        <v>0</v>
      </c>
      <c r="G1489">
        <v>0</v>
      </c>
      <c r="H1489">
        <v>0</v>
      </c>
      <c r="S1489">
        <f t="shared" ref="S1489:U1552" si="1545">S1488+1</f>
        <v>2</v>
      </c>
      <c r="T1489">
        <f t="shared" si="1490"/>
        <v>33.5</v>
      </c>
      <c r="U1489" s="31">
        <f t="shared" si="1545"/>
        <v>2</v>
      </c>
      <c r="V1489">
        <f t="shared" si="1505"/>
        <v>41.535714285714285</v>
      </c>
      <c r="W1489" s="31">
        <f t="shared" ref="W1489" si="1546">W1488+1</f>
        <v>2</v>
      </c>
      <c r="X1489">
        <f t="shared" si="1514"/>
        <v>43.071428571428569</v>
      </c>
    </row>
    <row r="1490" spans="1:24" x14ac:dyDescent="0.45">
      <c r="A1490">
        <v>2025</v>
      </c>
      <c r="B1490">
        <v>1</v>
      </c>
      <c r="C1490">
        <v>3</v>
      </c>
      <c r="D1490">
        <v>38</v>
      </c>
      <c r="E1490">
        <v>25</v>
      </c>
      <c r="F1490">
        <v>0.01</v>
      </c>
      <c r="G1490" t="s">
        <v>119</v>
      </c>
      <c r="H1490">
        <v>0</v>
      </c>
      <c r="S1490">
        <f t="shared" si="1545"/>
        <v>3</v>
      </c>
      <c r="T1490">
        <f t="shared" si="1490"/>
        <v>31.5</v>
      </c>
      <c r="U1490" s="31">
        <f t="shared" si="1545"/>
        <v>3</v>
      </c>
      <c r="V1490">
        <f t="shared" si="1505"/>
        <v>41.107142857142854</v>
      </c>
      <c r="W1490" s="31">
        <f t="shared" ref="W1490" si="1547">W1489+1</f>
        <v>3</v>
      </c>
      <c r="X1490">
        <f t="shared" si="1514"/>
        <v>42.928571428571431</v>
      </c>
    </row>
    <row r="1491" spans="1:24" x14ac:dyDescent="0.45">
      <c r="A1491">
        <v>2025</v>
      </c>
      <c r="B1491">
        <v>1</v>
      </c>
      <c r="C1491">
        <v>4</v>
      </c>
      <c r="D1491">
        <v>35</v>
      </c>
      <c r="E1491">
        <v>21</v>
      </c>
      <c r="F1491">
        <v>0</v>
      </c>
      <c r="G1491">
        <v>0</v>
      </c>
      <c r="H1491">
        <v>0</v>
      </c>
      <c r="S1491">
        <f t="shared" si="1545"/>
        <v>4</v>
      </c>
      <c r="T1491">
        <f t="shared" si="1490"/>
        <v>28</v>
      </c>
      <c r="U1491" s="31">
        <f t="shared" si="1545"/>
        <v>4</v>
      </c>
      <c r="V1491">
        <f t="shared" si="1505"/>
        <v>40.857142857142854</v>
      </c>
      <c r="W1491" s="31">
        <f t="shared" ref="W1491" si="1548">W1490+1</f>
        <v>4</v>
      </c>
      <c r="X1491">
        <f t="shared" si="1514"/>
        <v>42.285714285714285</v>
      </c>
    </row>
    <row r="1492" spans="1:24" x14ac:dyDescent="0.45">
      <c r="A1492">
        <v>2025</v>
      </c>
      <c r="B1492">
        <v>1</v>
      </c>
      <c r="C1492">
        <v>5</v>
      </c>
      <c r="D1492">
        <v>35</v>
      </c>
      <c r="E1492">
        <v>20</v>
      </c>
      <c r="F1492">
        <v>0.18</v>
      </c>
      <c r="G1492">
        <v>0.4</v>
      </c>
      <c r="H1492" t="s">
        <v>120</v>
      </c>
      <c r="S1492">
        <f t="shared" si="1545"/>
        <v>5</v>
      </c>
      <c r="T1492">
        <f t="shared" si="1490"/>
        <v>27.5</v>
      </c>
      <c r="U1492" s="31">
        <f t="shared" si="1545"/>
        <v>5</v>
      </c>
      <c r="V1492">
        <f t="shared" si="1505"/>
        <v>40.821428571428569</v>
      </c>
      <c r="W1492" s="31">
        <f t="shared" ref="W1492" si="1549">W1491+1</f>
        <v>5</v>
      </c>
      <c r="X1492">
        <f t="shared" si="1514"/>
        <v>41.30952380952381</v>
      </c>
    </row>
    <row r="1493" spans="1:24" x14ac:dyDescent="0.45">
      <c r="A1493">
        <v>2025</v>
      </c>
      <c r="B1493">
        <v>1</v>
      </c>
      <c r="C1493">
        <v>6</v>
      </c>
      <c r="D1493">
        <v>45</v>
      </c>
      <c r="E1493">
        <v>26</v>
      </c>
      <c r="F1493">
        <v>0.69</v>
      </c>
      <c r="G1493" t="s">
        <v>119</v>
      </c>
      <c r="H1493">
        <v>0</v>
      </c>
      <c r="S1493">
        <f t="shared" si="1545"/>
        <v>6</v>
      </c>
      <c r="T1493">
        <f t="shared" si="1490"/>
        <v>35.5</v>
      </c>
      <c r="U1493" s="31">
        <f t="shared" si="1545"/>
        <v>6</v>
      </c>
      <c r="V1493">
        <f t="shared" si="1505"/>
        <v>40.892857142857146</v>
      </c>
      <c r="W1493" s="31">
        <f t="shared" ref="W1493" si="1550">W1492+1</f>
        <v>6</v>
      </c>
      <c r="X1493">
        <f t="shared" si="1514"/>
        <v>40.523809523809526</v>
      </c>
    </row>
    <row r="1494" spans="1:24" x14ac:dyDescent="0.45">
      <c r="A1494">
        <v>2025</v>
      </c>
      <c r="B1494">
        <v>1</v>
      </c>
      <c r="C1494">
        <v>7</v>
      </c>
      <c r="D1494">
        <v>31</v>
      </c>
      <c r="E1494">
        <v>24</v>
      </c>
      <c r="F1494" t="s">
        <v>118</v>
      </c>
      <c r="G1494">
        <v>0</v>
      </c>
      <c r="S1494">
        <f t="shared" si="1545"/>
        <v>7</v>
      </c>
      <c r="T1494">
        <f t="shared" si="1490"/>
        <v>27.5</v>
      </c>
      <c r="U1494" s="31">
        <f t="shared" si="1545"/>
        <v>7</v>
      </c>
      <c r="V1494">
        <f t="shared" si="1505"/>
        <v>40.321428571428569</v>
      </c>
      <c r="W1494" s="31">
        <f t="shared" ref="W1494" si="1551">W1493+1</f>
        <v>7</v>
      </c>
      <c r="X1494">
        <f t="shared" si="1514"/>
        <v>39.214285714285715</v>
      </c>
    </row>
    <row r="1495" spans="1:24" x14ac:dyDescent="0.45">
      <c r="A1495">
        <v>2025</v>
      </c>
      <c r="B1495">
        <v>1</v>
      </c>
      <c r="C1495">
        <v>8</v>
      </c>
      <c r="D1495">
        <v>27</v>
      </c>
      <c r="E1495">
        <v>14</v>
      </c>
      <c r="F1495" t="s">
        <v>116</v>
      </c>
      <c r="G1495" t="s">
        <v>126</v>
      </c>
      <c r="H1495">
        <v>0</v>
      </c>
      <c r="S1495">
        <f t="shared" si="1545"/>
        <v>8</v>
      </c>
      <c r="T1495">
        <f t="shared" si="1490"/>
        <v>20.5</v>
      </c>
      <c r="U1495" s="31">
        <f t="shared" si="1545"/>
        <v>8</v>
      </c>
      <c r="V1495">
        <f t="shared" si="1505"/>
        <v>38.821428571428569</v>
      </c>
      <c r="W1495" s="31">
        <f t="shared" ref="W1495" si="1552">W1494+1</f>
        <v>8</v>
      </c>
      <c r="X1495">
        <f t="shared" si="1514"/>
        <v>37.738095238095241</v>
      </c>
    </row>
    <row r="1496" spans="1:24" x14ac:dyDescent="0.45">
      <c r="A1496">
        <v>2025</v>
      </c>
      <c r="B1496">
        <v>1</v>
      </c>
      <c r="C1496">
        <v>9</v>
      </c>
      <c r="D1496">
        <v>30</v>
      </c>
      <c r="E1496">
        <v>15</v>
      </c>
      <c r="F1496" t="s">
        <v>118</v>
      </c>
      <c r="G1496">
        <v>0</v>
      </c>
      <c r="S1496">
        <f t="shared" si="1545"/>
        <v>9</v>
      </c>
      <c r="T1496">
        <f t="shared" si="1490"/>
        <v>22.5</v>
      </c>
      <c r="U1496" s="31">
        <f t="shared" si="1545"/>
        <v>9</v>
      </c>
      <c r="V1496">
        <f t="shared" si="1505"/>
        <v>37.285714285714285</v>
      </c>
      <c r="W1496" s="31">
        <f t="shared" ref="W1496" si="1553">W1495+1</f>
        <v>9</v>
      </c>
      <c r="X1496">
        <f t="shared" si="1514"/>
        <v>36.88095238095238</v>
      </c>
    </row>
    <row r="1497" spans="1:24" x14ac:dyDescent="0.45">
      <c r="A1497">
        <v>2025</v>
      </c>
      <c r="B1497">
        <v>1</v>
      </c>
      <c r="C1497">
        <v>10</v>
      </c>
      <c r="D1497">
        <v>29</v>
      </c>
      <c r="E1497">
        <v>17</v>
      </c>
      <c r="F1497">
        <v>0.19</v>
      </c>
      <c r="G1497">
        <v>1.5</v>
      </c>
      <c r="H1497">
        <v>1.2</v>
      </c>
      <c r="S1497">
        <f t="shared" si="1545"/>
        <v>10</v>
      </c>
      <c r="T1497">
        <f t="shared" si="1490"/>
        <v>23</v>
      </c>
      <c r="U1497" s="31">
        <f t="shared" si="1545"/>
        <v>10</v>
      </c>
      <c r="V1497">
        <f t="shared" si="1505"/>
        <v>35.535714285714285</v>
      </c>
      <c r="W1497" s="31">
        <f t="shared" ref="W1497" si="1554">W1496+1</f>
        <v>10</v>
      </c>
      <c r="X1497">
        <f t="shared" si="1514"/>
        <v>36.19047619047619</v>
      </c>
    </row>
    <row r="1498" spans="1:24" x14ac:dyDescent="0.45">
      <c r="A1498">
        <v>2025</v>
      </c>
      <c r="B1498">
        <v>1</v>
      </c>
      <c r="C1498">
        <v>11</v>
      </c>
      <c r="D1498">
        <v>31</v>
      </c>
      <c r="E1498">
        <v>19</v>
      </c>
      <c r="F1498">
        <v>0.01</v>
      </c>
      <c r="G1498" t="s">
        <v>127</v>
      </c>
      <c r="H1498">
        <v>0</v>
      </c>
      <c r="S1498">
        <f t="shared" si="1545"/>
        <v>11</v>
      </c>
      <c r="T1498">
        <f t="shared" si="1490"/>
        <v>25</v>
      </c>
      <c r="U1498" s="31">
        <f t="shared" si="1545"/>
        <v>11</v>
      </c>
      <c r="V1498">
        <f t="shared" si="1505"/>
        <v>33.107142857142854</v>
      </c>
      <c r="W1498" s="31">
        <f t="shared" ref="W1498" si="1555">W1497+1</f>
        <v>11</v>
      </c>
      <c r="X1498">
        <f t="shared" si="1514"/>
        <v>35.88095238095238</v>
      </c>
    </row>
    <row r="1499" spans="1:24" x14ac:dyDescent="0.45">
      <c r="A1499">
        <v>2025</v>
      </c>
      <c r="B1499">
        <v>1</v>
      </c>
      <c r="C1499">
        <v>12</v>
      </c>
      <c r="D1499">
        <v>38</v>
      </c>
      <c r="E1499">
        <v>10</v>
      </c>
      <c r="F1499">
        <v>0</v>
      </c>
      <c r="G1499">
        <v>0</v>
      </c>
      <c r="H1499">
        <v>2</v>
      </c>
      <c r="S1499">
        <f t="shared" si="1545"/>
        <v>12</v>
      </c>
      <c r="T1499">
        <f t="shared" ref="T1499:T1562" si="1556">AVERAGE(D1499:E1499)</f>
        <v>24</v>
      </c>
      <c r="U1499" s="31">
        <f t="shared" si="1545"/>
        <v>12</v>
      </c>
      <c r="V1499">
        <f t="shared" si="1505"/>
        <v>30.785714285714285</v>
      </c>
      <c r="W1499" s="31">
        <f t="shared" ref="W1499" si="1557">W1498+1</f>
        <v>12</v>
      </c>
      <c r="X1499">
        <f t="shared" si="1514"/>
        <v>35.69047619047619</v>
      </c>
    </row>
    <row r="1500" spans="1:24" x14ac:dyDescent="0.45">
      <c r="A1500">
        <v>2025</v>
      </c>
      <c r="B1500">
        <v>1</v>
      </c>
      <c r="C1500">
        <v>13</v>
      </c>
      <c r="D1500">
        <v>41</v>
      </c>
      <c r="E1500">
        <v>18</v>
      </c>
      <c r="F1500">
        <v>0</v>
      </c>
      <c r="G1500">
        <v>0</v>
      </c>
      <c r="H1500">
        <v>0</v>
      </c>
      <c r="S1500">
        <f t="shared" si="1545"/>
        <v>13</v>
      </c>
      <c r="T1500">
        <f t="shared" si="1556"/>
        <v>29.5</v>
      </c>
      <c r="U1500" s="31">
        <f t="shared" si="1545"/>
        <v>13</v>
      </c>
      <c r="V1500">
        <f t="shared" si="1505"/>
        <v>29.642857142857142</v>
      </c>
      <c r="W1500" s="31">
        <f t="shared" ref="W1500" si="1558">W1499+1</f>
        <v>13</v>
      </c>
      <c r="X1500">
        <f t="shared" si="1514"/>
        <v>35.452380952380949</v>
      </c>
    </row>
    <row r="1501" spans="1:24" x14ac:dyDescent="0.45">
      <c r="A1501">
        <v>2025</v>
      </c>
      <c r="B1501">
        <v>1</v>
      </c>
      <c r="C1501">
        <v>14</v>
      </c>
      <c r="D1501">
        <v>39</v>
      </c>
      <c r="E1501">
        <v>20</v>
      </c>
      <c r="F1501">
        <v>0</v>
      </c>
      <c r="G1501">
        <v>0</v>
      </c>
      <c r="H1501">
        <v>0</v>
      </c>
      <c r="S1501">
        <f t="shared" si="1545"/>
        <v>14</v>
      </c>
      <c r="T1501">
        <f t="shared" si="1556"/>
        <v>29.5</v>
      </c>
      <c r="U1501" s="31">
        <f t="shared" si="1545"/>
        <v>14</v>
      </c>
      <c r="V1501">
        <f t="shared" si="1505"/>
        <v>28.285714285714285</v>
      </c>
      <c r="W1501" s="31">
        <f t="shared" ref="W1501" si="1559">W1500+1</f>
        <v>14</v>
      </c>
      <c r="X1501">
        <f t="shared" si="1514"/>
        <v>35.166666666666664</v>
      </c>
    </row>
    <row r="1502" spans="1:24" x14ac:dyDescent="0.45">
      <c r="A1502">
        <v>2025</v>
      </c>
      <c r="B1502">
        <v>1</v>
      </c>
      <c r="C1502">
        <v>15</v>
      </c>
      <c r="D1502">
        <v>35</v>
      </c>
      <c r="E1502">
        <v>15</v>
      </c>
      <c r="F1502">
        <v>0</v>
      </c>
      <c r="G1502">
        <v>0</v>
      </c>
      <c r="H1502">
        <v>0</v>
      </c>
      <c r="S1502">
        <f t="shared" si="1545"/>
        <v>15</v>
      </c>
      <c r="T1502">
        <f t="shared" si="1556"/>
        <v>25</v>
      </c>
      <c r="U1502" s="31">
        <f t="shared" si="1545"/>
        <v>15</v>
      </c>
      <c r="V1502">
        <f t="shared" si="1505"/>
        <v>27.321428571428573</v>
      </c>
      <c r="W1502" s="31">
        <f t="shared" ref="W1502" si="1560">W1501+1</f>
        <v>15</v>
      </c>
      <c r="X1502">
        <f t="shared" si="1514"/>
        <v>34.38095238095238</v>
      </c>
    </row>
    <row r="1503" spans="1:24" x14ac:dyDescent="0.45">
      <c r="A1503">
        <v>2025</v>
      </c>
      <c r="B1503">
        <v>1</v>
      </c>
      <c r="C1503">
        <v>16</v>
      </c>
      <c r="D1503">
        <v>48</v>
      </c>
      <c r="E1503">
        <v>15</v>
      </c>
      <c r="F1503">
        <v>0</v>
      </c>
      <c r="G1503">
        <v>0</v>
      </c>
      <c r="H1503">
        <v>0</v>
      </c>
      <c r="S1503">
        <f t="shared" si="1545"/>
        <v>16</v>
      </c>
      <c r="T1503">
        <f t="shared" si="1556"/>
        <v>31.5</v>
      </c>
      <c r="U1503" s="31">
        <f t="shared" si="1545"/>
        <v>16</v>
      </c>
      <c r="V1503">
        <f t="shared" si="1505"/>
        <v>27.178571428571427</v>
      </c>
      <c r="W1503" s="31">
        <f t="shared" ref="W1503" si="1561">W1502+1</f>
        <v>16</v>
      </c>
      <c r="X1503">
        <f t="shared" si="1514"/>
        <v>33.785714285714285</v>
      </c>
    </row>
    <row r="1504" spans="1:24" x14ac:dyDescent="0.45">
      <c r="A1504">
        <v>2025</v>
      </c>
      <c r="B1504">
        <v>1</v>
      </c>
      <c r="C1504">
        <v>17</v>
      </c>
      <c r="D1504">
        <v>52</v>
      </c>
      <c r="E1504">
        <v>21</v>
      </c>
      <c r="F1504">
        <v>0</v>
      </c>
      <c r="G1504">
        <v>0</v>
      </c>
      <c r="H1504">
        <v>0</v>
      </c>
      <c r="S1504">
        <f t="shared" si="1545"/>
        <v>17</v>
      </c>
      <c r="T1504">
        <f t="shared" si="1556"/>
        <v>36.5</v>
      </c>
      <c r="U1504" s="31">
        <f t="shared" si="1545"/>
        <v>17</v>
      </c>
      <c r="V1504">
        <f t="shared" si="1505"/>
        <v>27.535714285714285</v>
      </c>
      <c r="W1504" s="31">
        <f t="shared" ref="W1504" si="1562">W1503+1</f>
        <v>17</v>
      </c>
      <c r="X1504">
        <f t="shared" si="1514"/>
        <v>33.261904761904759</v>
      </c>
    </row>
    <row r="1505" spans="1:24" x14ac:dyDescent="0.45">
      <c r="A1505">
        <v>2025</v>
      </c>
      <c r="B1505">
        <v>1</v>
      </c>
      <c r="C1505">
        <v>18</v>
      </c>
      <c r="D1505">
        <v>49</v>
      </c>
      <c r="E1505">
        <v>34</v>
      </c>
      <c r="F1505">
        <v>0.12</v>
      </c>
      <c r="G1505">
        <v>0</v>
      </c>
      <c r="H1505">
        <v>0</v>
      </c>
      <c r="S1505">
        <f t="shared" si="1545"/>
        <v>18</v>
      </c>
      <c r="T1505">
        <f t="shared" si="1556"/>
        <v>41.5</v>
      </c>
      <c r="U1505" s="31">
        <f t="shared" si="1545"/>
        <v>18</v>
      </c>
      <c r="V1505">
        <f t="shared" si="1505"/>
        <v>28.5</v>
      </c>
      <c r="W1505" s="31">
        <f t="shared" ref="W1505" si="1563">W1504+1</f>
        <v>18</v>
      </c>
      <c r="X1505">
        <f t="shared" si="1514"/>
        <v>32.428571428571431</v>
      </c>
    </row>
    <row r="1506" spans="1:24" x14ac:dyDescent="0.45">
      <c r="A1506">
        <v>2025</v>
      </c>
      <c r="B1506">
        <v>1</v>
      </c>
      <c r="C1506">
        <v>19</v>
      </c>
      <c r="D1506">
        <v>43</v>
      </c>
      <c r="E1506">
        <v>24</v>
      </c>
      <c r="F1506">
        <v>0.12</v>
      </c>
      <c r="G1506" t="s">
        <v>118</v>
      </c>
      <c r="S1506">
        <f t="shared" si="1545"/>
        <v>19</v>
      </c>
      <c r="T1506">
        <f t="shared" si="1556"/>
        <v>33.5</v>
      </c>
      <c r="U1506" s="31">
        <f t="shared" si="1545"/>
        <v>19</v>
      </c>
      <c r="V1506">
        <f t="shared" si="1505"/>
        <v>28.928571428571427</v>
      </c>
      <c r="W1506" s="31">
        <f t="shared" ref="W1506" si="1564">W1505+1</f>
        <v>19</v>
      </c>
      <c r="X1506">
        <f t="shared" si="1514"/>
        <v>31.333333333333332</v>
      </c>
    </row>
    <row r="1507" spans="1:24" x14ac:dyDescent="0.45">
      <c r="A1507">
        <v>2025</v>
      </c>
      <c r="B1507">
        <v>1</v>
      </c>
      <c r="C1507">
        <v>20</v>
      </c>
      <c r="D1507">
        <v>24</v>
      </c>
      <c r="E1507">
        <v>10</v>
      </c>
      <c r="F1507">
        <v>0.01</v>
      </c>
      <c r="G1507">
        <v>0.2</v>
      </c>
      <c r="H1507">
        <v>0</v>
      </c>
      <c r="S1507">
        <f t="shared" si="1545"/>
        <v>20</v>
      </c>
      <c r="T1507">
        <f t="shared" si="1556"/>
        <v>17</v>
      </c>
      <c r="U1507" s="31">
        <f t="shared" si="1545"/>
        <v>20</v>
      </c>
      <c r="V1507">
        <f t="shared" si="1505"/>
        <v>27.607142857142858</v>
      </c>
      <c r="W1507" s="31">
        <f t="shared" ref="W1507" si="1565">W1506+1</f>
        <v>20</v>
      </c>
      <c r="X1507">
        <f t="shared" si="1514"/>
        <v>29.976190476190474</v>
      </c>
    </row>
    <row r="1508" spans="1:24" x14ac:dyDescent="0.45">
      <c r="A1508">
        <v>2025</v>
      </c>
      <c r="B1508">
        <v>1</v>
      </c>
      <c r="C1508">
        <v>21</v>
      </c>
      <c r="D1508">
        <v>21</v>
      </c>
      <c r="E1508">
        <v>8</v>
      </c>
      <c r="F1508">
        <v>0</v>
      </c>
      <c r="G1508">
        <v>0</v>
      </c>
      <c r="H1508">
        <v>0</v>
      </c>
      <c r="S1508">
        <f t="shared" si="1545"/>
        <v>21</v>
      </c>
      <c r="T1508">
        <f t="shared" si="1556"/>
        <v>14.5</v>
      </c>
      <c r="U1508" s="31">
        <f t="shared" si="1545"/>
        <v>21</v>
      </c>
      <c r="V1508">
        <f t="shared" si="1505"/>
        <v>26.678571428571427</v>
      </c>
      <c r="W1508" s="31">
        <f t="shared" ref="W1508" si="1566">W1507+1</f>
        <v>21</v>
      </c>
      <c r="X1508">
        <f t="shared" si="1514"/>
        <v>28.357142857142858</v>
      </c>
    </row>
    <row r="1509" spans="1:24" x14ac:dyDescent="0.45">
      <c r="A1509">
        <v>2025</v>
      </c>
      <c r="B1509">
        <v>1</v>
      </c>
      <c r="C1509">
        <v>22</v>
      </c>
      <c r="D1509">
        <v>30</v>
      </c>
      <c r="E1509">
        <v>4</v>
      </c>
      <c r="F1509">
        <v>0</v>
      </c>
      <c r="G1509">
        <v>0</v>
      </c>
      <c r="H1509">
        <v>0</v>
      </c>
      <c r="S1509">
        <f t="shared" si="1545"/>
        <v>22</v>
      </c>
      <c r="T1509">
        <f t="shared" si="1556"/>
        <v>17</v>
      </c>
      <c r="U1509" s="31">
        <f t="shared" si="1545"/>
        <v>22</v>
      </c>
      <c r="V1509">
        <f t="shared" si="1505"/>
        <v>26.428571428571427</v>
      </c>
      <c r="W1509" s="31">
        <f t="shared" ref="W1509" si="1567">W1508+1</f>
        <v>22</v>
      </c>
      <c r="X1509">
        <f t="shared" si="1514"/>
        <v>27.333333333333332</v>
      </c>
    </row>
    <row r="1510" spans="1:24" x14ac:dyDescent="0.45">
      <c r="A1510">
        <v>2025</v>
      </c>
      <c r="B1510">
        <v>1</v>
      </c>
      <c r="C1510">
        <v>23</v>
      </c>
      <c r="D1510">
        <v>37</v>
      </c>
      <c r="E1510">
        <v>10</v>
      </c>
      <c r="F1510">
        <v>0</v>
      </c>
      <c r="G1510">
        <v>0</v>
      </c>
      <c r="H1510">
        <v>0</v>
      </c>
      <c r="S1510">
        <f t="shared" si="1545"/>
        <v>23</v>
      </c>
      <c r="T1510">
        <f t="shared" si="1556"/>
        <v>23.5</v>
      </c>
      <c r="U1510" s="31">
        <f t="shared" si="1545"/>
        <v>23</v>
      </c>
      <c r="V1510">
        <f t="shared" si="1505"/>
        <v>26.5</v>
      </c>
      <c r="W1510" s="31">
        <f t="shared" ref="W1510" si="1568">W1509+1</f>
        <v>23</v>
      </c>
      <c r="X1510">
        <f t="shared" si="1514"/>
        <v>26.857142857142858</v>
      </c>
    </row>
    <row r="1511" spans="1:24" x14ac:dyDescent="0.45">
      <c r="A1511">
        <v>2025</v>
      </c>
      <c r="B1511">
        <v>1</v>
      </c>
      <c r="C1511">
        <v>24</v>
      </c>
      <c r="D1511">
        <v>38</v>
      </c>
      <c r="E1511">
        <v>20</v>
      </c>
      <c r="F1511" t="s">
        <v>116</v>
      </c>
      <c r="G1511" t="s">
        <v>124</v>
      </c>
      <c r="H1511">
        <v>0</v>
      </c>
      <c r="S1511">
        <f t="shared" si="1545"/>
        <v>24</v>
      </c>
      <c r="T1511">
        <f t="shared" si="1556"/>
        <v>29</v>
      </c>
      <c r="U1511" s="31">
        <f t="shared" si="1545"/>
        <v>24</v>
      </c>
      <c r="V1511">
        <f t="shared" si="1505"/>
        <v>26.928571428571427</v>
      </c>
      <c r="W1511" s="31">
        <f t="shared" ref="W1511" si="1569">W1510+1</f>
        <v>24</v>
      </c>
      <c r="X1511">
        <f t="shared" si="1514"/>
        <v>26.738095238095237</v>
      </c>
    </row>
    <row r="1512" spans="1:24" x14ac:dyDescent="0.45">
      <c r="A1512">
        <v>2025</v>
      </c>
      <c r="B1512">
        <v>1</v>
      </c>
      <c r="C1512">
        <v>25</v>
      </c>
      <c r="D1512">
        <v>44</v>
      </c>
      <c r="E1512">
        <v>13</v>
      </c>
      <c r="F1512">
        <v>0</v>
      </c>
      <c r="G1512">
        <v>0</v>
      </c>
      <c r="H1512">
        <v>0</v>
      </c>
      <c r="S1512">
        <f t="shared" si="1545"/>
        <v>25</v>
      </c>
      <c r="T1512">
        <f t="shared" si="1556"/>
        <v>28.5</v>
      </c>
      <c r="U1512" s="31">
        <f t="shared" si="1545"/>
        <v>25</v>
      </c>
      <c r="V1512">
        <f t="shared" ref="V1512:V1575" si="1570">AVERAGE(T1499:T1512)</f>
        <v>27.178571428571427</v>
      </c>
      <c r="W1512" s="31">
        <f t="shared" ref="W1512" si="1571">W1511+1</f>
        <v>25</v>
      </c>
      <c r="X1512">
        <f t="shared" si="1514"/>
        <v>26.761904761904763</v>
      </c>
    </row>
    <row r="1513" spans="1:24" x14ac:dyDescent="0.45">
      <c r="A1513">
        <v>2025</v>
      </c>
      <c r="B1513">
        <v>1</v>
      </c>
      <c r="C1513">
        <v>26</v>
      </c>
      <c r="D1513">
        <v>50</v>
      </c>
      <c r="E1513">
        <v>20</v>
      </c>
      <c r="F1513">
        <v>0</v>
      </c>
      <c r="G1513">
        <v>0</v>
      </c>
      <c r="H1513">
        <v>0</v>
      </c>
      <c r="S1513">
        <f t="shared" si="1545"/>
        <v>26</v>
      </c>
      <c r="T1513">
        <f t="shared" si="1556"/>
        <v>35</v>
      </c>
      <c r="U1513" s="31">
        <f t="shared" si="1545"/>
        <v>26</v>
      </c>
      <c r="V1513">
        <f t="shared" si="1570"/>
        <v>27.964285714285715</v>
      </c>
      <c r="W1513" s="31">
        <f t="shared" ref="W1513" si="1572">W1512+1</f>
        <v>26</v>
      </c>
      <c r="X1513">
        <f t="shared" si="1514"/>
        <v>27.11904761904762</v>
      </c>
    </row>
    <row r="1514" spans="1:24" x14ac:dyDescent="0.45">
      <c r="A1514">
        <v>2025</v>
      </c>
      <c r="B1514">
        <v>1</v>
      </c>
      <c r="C1514">
        <v>27</v>
      </c>
      <c r="D1514">
        <v>41</v>
      </c>
      <c r="E1514">
        <v>33</v>
      </c>
      <c r="F1514">
        <v>0.18</v>
      </c>
      <c r="G1514">
        <v>0.7</v>
      </c>
      <c r="H1514">
        <v>1.2</v>
      </c>
      <c r="S1514">
        <f t="shared" si="1545"/>
        <v>27</v>
      </c>
      <c r="T1514">
        <f t="shared" si="1556"/>
        <v>37</v>
      </c>
      <c r="U1514" s="31">
        <f t="shared" si="1545"/>
        <v>27</v>
      </c>
      <c r="V1514">
        <f t="shared" si="1570"/>
        <v>28.5</v>
      </c>
      <c r="W1514" s="31">
        <f t="shared" ref="W1514" si="1573">W1513+1</f>
        <v>27</v>
      </c>
      <c r="X1514">
        <f t="shared" si="1514"/>
        <v>27.19047619047619</v>
      </c>
    </row>
    <row r="1515" spans="1:24" x14ac:dyDescent="0.45">
      <c r="A1515">
        <v>2025</v>
      </c>
      <c r="B1515">
        <v>1</v>
      </c>
      <c r="C1515">
        <v>28</v>
      </c>
      <c r="D1515">
        <v>50</v>
      </c>
      <c r="E1515">
        <v>26</v>
      </c>
      <c r="F1515">
        <v>0</v>
      </c>
      <c r="G1515">
        <v>0</v>
      </c>
      <c r="H1515">
        <v>0</v>
      </c>
      <c r="S1515">
        <f t="shared" si="1545"/>
        <v>28</v>
      </c>
      <c r="T1515">
        <f t="shared" si="1556"/>
        <v>38</v>
      </c>
      <c r="U1515" s="31">
        <f t="shared" si="1545"/>
        <v>28</v>
      </c>
      <c r="V1515">
        <f t="shared" si="1570"/>
        <v>29.107142857142858</v>
      </c>
      <c r="W1515" s="31">
        <f t="shared" ref="W1515" si="1574">W1514+1</f>
        <v>28</v>
      </c>
      <c r="X1515">
        <f t="shared" si="1514"/>
        <v>27.69047619047619</v>
      </c>
    </row>
    <row r="1516" spans="1:24" x14ac:dyDescent="0.45">
      <c r="A1516">
        <v>2025</v>
      </c>
      <c r="B1516">
        <v>1</v>
      </c>
      <c r="C1516">
        <v>29</v>
      </c>
      <c r="D1516">
        <v>57</v>
      </c>
      <c r="E1516">
        <v>27</v>
      </c>
      <c r="F1516">
        <v>0</v>
      </c>
      <c r="G1516">
        <v>0</v>
      </c>
      <c r="H1516">
        <v>0</v>
      </c>
      <c r="S1516">
        <f t="shared" si="1545"/>
        <v>29</v>
      </c>
      <c r="T1516">
        <f t="shared" si="1556"/>
        <v>42</v>
      </c>
      <c r="U1516" s="31">
        <f t="shared" si="1545"/>
        <v>29</v>
      </c>
      <c r="V1516">
        <f t="shared" si="1570"/>
        <v>30.321428571428573</v>
      </c>
      <c r="W1516" s="31">
        <f t="shared" ref="W1516" si="1575">W1515+1</f>
        <v>29</v>
      </c>
      <c r="X1516">
        <f t="shared" si="1514"/>
        <v>28.714285714285715</v>
      </c>
    </row>
    <row r="1517" spans="1:24" x14ac:dyDescent="0.45">
      <c r="A1517">
        <v>2025</v>
      </c>
      <c r="B1517">
        <v>1</v>
      </c>
      <c r="C1517">
        <v>30</v>
      </c>
      <c r="D1517">
        <v>59</v>
      </c>
      <c r="E1517">
        <v>23</v>
      </c>
      <c r="F1517">
        <v>0.04</v>
      </c>
      <c r="G1517">
        <v>0</v>
      </c>
      <c r="H1517">
        <v>0</v>
      </c>
      <c r="S1517">
        <f t="shared" si="1545"/>
        <v>30</v>
      </c>
      <c r="T1517">
        <f t="shared" si="1556"/>
        <v>41</v>
      </c>
      <c r="U1517" s="31">
        <f t="shared" si="1545"/>
        <v>30</v>
      </c>
      <c r="V1517">
        <f t="shared" si="1570"/>
        <v>31</v>
      </c>
      <c r="W1517" s="31">
        <f t="shared" ref="W1517" si="1576">W1516+1</f>
        <v>30</v>
      </c>
      <c r="X1517">
        <f t="shared" si="1514"/>
        <v>29.595238095238095</v>
      </c>
    </row>
    <row r="1518" spans="1:24" x14ac:dyDescent="0.45">
      <c r="A1518">
        <v>2025</v>
      </c>
      <c r="B1518">
        <v>1</v>
      </c>
      <c r="C1518">
        <v>31</v>
      </c>
      <c r="D1518">
        <v>54</v>
      </c>
      <c r="E1518">
        <v>45</v>
      </c>
      <c r="F1518">
        <v>0.94</v>
      </c>
      <c r="G1518">
        <v>0</v>
      </c>
      <c r="H1518">
        <v>0</v>
      </c>
      <c r="S1518">
        <f t="shared" si="1545"/>
        <v>31</v>
      </c>
      <c r="T1518">
        <f t="shared" si="1556"/>
        <v>49.5</v>
      </c>
      <c r="U1518" s="31">
        <f t="shared" si="1545"/>
        <v>31</v>
      </c>
      <c r="V1518">
        <f t="shared" si="1570"/>
        <v>31.928571428571427</v>
      </c>
      <c r="W1518" s="31">
        <f t="shared" ref="W1518" si="1577">W1517+1</f>
        <v>31</v>
      </c>
      <c r="X1518">
        <f t="shared" si="1514"/>
        <v>30.857142857142858</v>
      </c>
    </row>
    <row r="1519" spans="1:24" x14ac:dyDescent="0.45">
      <c r="A1519">
        <v>2025</v>
      </c>
      <c r="B1519">
        <v>2</v>
      </c>
      <c r="C1519">
        <v>1</v>
      </c>
      <c r="D1519">
        <v>53</v>
      </c>
      <c r="E1519">
        <v>32</v>
      </c>
      <c r="F1519">
        <v>0.02</v>
      </c>
      <c r="G1519">
        <v>0</v>
      </c>
      <c r="H1519">
        <v>0</v>
      </c>
      <c r="S1519">
        <f t="shared" si="1545"/>
        <v>32</v>
      </c>
      <c r="T1519">
        <f t="shared" si="1556"/>
        <v>42.5</v>
      </c>
      <c r="U1519" s="31">
        <f t="shared" si="1545"/>
        <v>32</v>
      </c>
      <c r="V1519">
        <f t="shared" si="1570"/>
        <v>32</v>
      </c>
      <c r="W1519" s="31">
        <f t="shared" ref="W1519" si="1578">W1518+1</f>
        <v>32</v>
      </c>
      <c r="X1519">
        <f t="shared" ref="X1519:X1582" si="1579">AVERAGE(T1499:T1519)</f>
        <v>31.69047619047619</v>
      </c>
    </row>
    <row r="1520" spans="1:24" x14ac:dyDescent="0.45">
      <c r="A1520">
        <v>2025</v>
      </c>
      <c r="B1520">
        <v>2</v>
      </c>
      <c r="C1520">
        <v>2</v>
      </c>
      <c r="D1520">
        <v>62</v>
      </c>
      <c r="E1520">
        <v>28</v>
      </c>
      <c r="F1520">
        <v>0</v>
      </c>
      <c r="G1520">
        <v>0</v>
      </c>
      <c r="H1520">
        <v>0</v>
      </c>
      <c r="S1520">
        <f t="shared" si="1545"/>
        <v>33</v>
      </c>
      <c r="T1520">
        <f t="shared" si="1556"/>
        <v>45</v>
      </c>
      <c r="U1520" s="31">
        <f t="shared" si="1545"/>
        <v>33</v>
      </c>
      <c r="V1520">
        <f t="shared" si="1570"/>
        <v>32.821428571428569</v>
      </c>
      <c r="W1520" s="31">
        <f t="shared" ref="W1520" si="1580">W1519+1</f>
        <v>33</v>
      </c>
      <c r="X1520">
        <f t="shared" si="1579"/>
        <v>32.69047619047619</v>
      </c>
    </row>
    <row r="1521" spans="1:24" x14ac:dyDescent="0.45">
      <c r="A1521">
        <v>2025</v>
      </c>
      <c r="B1521">
        <v>2</v>
      </c>
      <c r="C1521">
        <v>3</v>
      </c>
      <c r="D1521">
        <v>68</v>
      </c>
      <c r="E1521">
        <v>32</v>
      </c>
      <c r="F1521">
        <v>0</v>
      </c>
      <c r="G1521">
        <v>0</v>
      </c>
      <c r="H1521">
        <v>0</v>
      </c>
      <c r="S1521">
        <f t="shared" si="1545"/>
        <v>34</v>
      </c>
      <c r="T1521">
        <f t="shared" si="1556"/>
        <v>50</v>
      </c>
      <c r="U1521" s="31">
        <f t="shared" si="1545"/>
        <v>34</v>
      </c>
      <c r="V1521">
        <f t="shared" si="1570"/>
        <v>35.178571428571431</v>
      </c>
      <c r="W1521" s="31">
        <f t="shared" ref="W1521" si="1581">W1520+1</f>
        <v>34</v>
      </c>
      <c r="X1521">
        <f t="shared" si="1579"/>
        <v>33.666666666666664</v>
      </c>
    </row>
    <row r="1522" spans="1:24" x14ac:dyDescent="0.45">
      <c r="A1522">
        <v>2025</v>
      </c>
      <c r="B1522">
        <v>2</v>
      </c>
      <c r="C1522">
        <v>4</v>
      </c>
      <c r="D1522">
        <v>71</v>
      </c>
      <c r="E1522">
        <v>37</v>
      </c>
      <c r="F1522">
        <v>0</v>
      </c>
      <c r="G1522">
        <v>0</v>
      </c>
      <c r="H1522">
        <v>0</v>
      </c>
      <c r="S1522">
        <f t="shared" si="1545"/>
        <v>35</v>
      </c>
      <c r="T1522">
        <f t="shared" si="1556"/>
        <v>54</v>
      </c>
      <c r="U1522" s="31">
        <f t="shared" si="1545"/>
        <v>35</v>
      </c>
      <c r="V1522">
        <f t="shared" si="1570"/>
        <v>38</v>
      </c>
      <c r="W1522" s="31">
        <f t="shared" ref="W1522" si="1582">W1521+1</f>
        <v>35</v>
      </c>
      <c r="X1522">
        <f t="shared" si="1579"/>
        <v>34.833333333333336</v>
      </c>
    </row>
    <row r="1523" spans="1:24" x14ac:dyDescent="0.45">
      <c r="A1523">
        <v>2025</v>
      </c>
      <c r="B1523">
        <v>2</v>
      </c>
      <c r="C1523">
        <v>5</v>
      </c>
      <c r="D1523">
        <v>66</v>
      </c>
      <c r="E1523">
        <v>41</v>
      </c>
      <c r="F1523" t="s">
        <v>116</v>
      </c>
      <c r="G1523" t="s">
        <v>117</v>
      </c>
      <c r="H1523">
        <v>0</v>
      </c>
      <c r="S1523">
        <f t="shared" si="1545"/>
        <v>36</v>
      </c>
      <c r="T1523">
        <f t="shared" si="1556"/>
        <v>53.5</v>
      </c>
      <c r="U1523" s="31">
        <f t="shared" si="1545"/>
        <v>36</v>
      </c>
      <c r="V1523">
        <f t="shared" si="1570"/>
        <v>40.607142857142854</v>
      </c>
      <c r="W1523" s="31">
        <f t="shared" ref="W1523" si="1583">W1522+1</f>
        <v>36</v>
      </c>
      <c r="X1523">
        <f t="shared" si="1579"/>
        <v>36.19047619047619</v>
      </c>
    </row>
    <row r="1524" spans="1:24" x14ac:dyDescent="0.45">
      <c r="A1524">
        <v>2025</v>
      </c>
      <c r="B1524">
        <v>2</v>
      </c>
      <c r="C1524">
        <v>6</v>
      </c>
      <c r="D1524">
        <v>73</v>
      </c>
      <c r="E1524">
        <v>48</v>
      </c>
      <c r="F1524">
        <v>0.61</v>
      </c>
      <c r="G1524">
        <v>0</v>
      </c>
      <c r="H1524">
        <v>0</v>
      </c>
      <c r="S1524">
        <f t="shared" si="1545"/>
        <v>37</v>
      </c>
      <c r="T1524">
        <f t="shared" si="1556"/>
        <v>60.5</v>
      </c>
      <c r="U1524" s="31">
        <f t="shared" si="1545"/>
        <v>37</v>
      </c>
      <c r="V1524">
        <f t="shared" si="1570"/>
        <v>43.25</v>
      </c>
      <c r="W1524" s="31">
        <f t="shared" ref="W1524" si="1584">W1523+1</f>
        <v>37</v>
      </c>
      <c r="X1524">
        <f t="shared" si="1579"/>
        <v>37.571428571428569</v>
      </c>
    </row>
    <row r="1525" spans="1:24" x14ac:dyDescent="0.45">
      <c r="A1525">
        <v>2025</v>
      </c>
      <c r="B1525">
        <v>2</v>
      </c>
      <c r="C1525">
        <v>7</v>
      </c>
      <c r="D1525">
        <v>61</v>
      </c>
      <c r="E1525">
        <v>42</v>
      </c>
      <c r="F1525">
        <v>0.11</v>
      </c>
      <c r="G1525">
        <v>0</v>
      </c>
      <c r="H1525">
        <v>0</v>
      </c>
      <c r="S1525">
        <f t="shared" si="1545"/>
        <v>38</v>
      </c>
      <c r="T1525">
        <f t="shared" si="1556"/>
        <v>51.5</v>
      </c>
      <c r="U1525" s="31">
        <f t="shared" si="1545"/>
        <v>38</v>
      </c>
      <c r="V1525">
        <f t="shared" si="1570"/>
        <v>44.857142857142854</v>
      </c>
      <c r="W1525" s="31">
        <f t="shared" ref="W1525" si="1585">W1524+1</f>
        <v>38</v>
      </c>
      <c r="X1525">
        <f t="shared" si="1579"/>
        <v>38.285714285714285</v>
      </c>
    </row>
    <row r="1526" spans="1:24" x14ac:dyDescent="0.45">
      <c r="A1526">
        <v>2025</v>
      </c>
      <c r="B1526">
        <v>2</v>
      </c>
      <c r="C1526">
        <v>8</v>
      </c>
      <c r="D1526">
        <v>73</v>
      </c>
      <c r="E1526">
        <v>46</v>
      </c>
      <c r="F1526" t="s">
        <v>116</v>
      </c>
      <c r="G1526" t="s">
        <v>117</v>
      </c>
      <c r="H1526">
        <v>0</v>
      </c>
      <c r="S1526">
        <f t="shared" si="1545"/>
        <v>39</v>
      </c>
      <c r="T1526">
        <f t="shared" si="1556"/>
        <v>59.5</v>
      </c>
      <c r="U1526" s="31">
        <f t="shared" si="1545"/>
        <v>39</v>
      </c>
      <c r="V1526">
        <f t="shared" si="1570"/>
        <v>47.071428571428569</v>
      </c>
      <c r="W1526" s="31">
        <f t="shared" ref="W1526" si="1586">W1525+1</f>
        <v>39</v>
      </c>
      <c r="X1526">
        <f t="shared" si="1579"/>
        <v>39.142857142857146</v>
      </c>
    </row>
    <row r="1527" spans="1:24" x14ac:dyDescent="0.45">
      <c r="A1527">
        <v>2025</v>
      </c>
      <c r="B1527">
        <v>2</v>
      </c>
      <c r="C1527">
        <v>9</v>
      </c>
      <c r="D1527">
        <v>66</v>
      </c>
      <c r="E1527">
        <v>42</v>
      </c>
      <c r="F1527">
        <v>0.02</v>
      </c>
      <c r="G1527">
        <v>0</v>
      </c>
      <c r="H1527">
        <v>0</v>
      </c>
      <c r="S1527">
        <f t="shared" si="1545"/>
        <v>40</v>
      </c>
      <c r="T1527">
        <f t="shared" si="1556"/>
        <v>54</v>
      </c>
      <c r="U1527" s="31">
        <f t="shared" si="1545"/>
        <v>40</v>
      </c>
      <c r="V1527">
        <f t="shared" si="1570"/>
        <v>48.428571428571431</v>
      </c>
      <c r="W1527" s="31">
        <f t="shared" ref="W1527" si="1587">W1526+1</f>
        <v>40</v>
      </c>
      <c r="X1527">
        <f t="shared" si="1579"/>
        <v>40.11904761904762</v>
      </c>
    </row>
    <row r="1528" spans="1:24" x14ac:dyDescent="0.45">
      <c r="A1528">
        <v>2025</v>
      </c>
      <c r="B1528">
        <v>2</v>
      </c>
      <c r="C1528">
        <v>10</v>
      </c>
      <c r="D1528">
        <v>50</v>
      </c>
      <c r="E1528">
        <v>33</v>
      </c>
      <c r="F1528">
        <v>0</v>
      </c>
      <c r="G1528">
        <v>0</v>
      </c>
      <c r="H1528">
        <v>0</v>
      </c>
      <c r="S1528">
        <f t="shared" si="1545"/>
        <v>41</v>
      </c>
      <c r="T1528">
        <f t="shared" si="1556"/>
        <v>41.5</v>
      </c>
      <c r="U1528" s="31">
        <f t="shared" si="1545"/>
        <v>41</v>
      </c>
      <c r="V1528">
        <f t="shared" si="1570"/>
        <v>48.75</v>
      </c>
      <c r="W1528" s="31">
        <f t="shared" ref="W1528" si="1588">W1527+1</f>
        <v>41</v>
      </c>
      <c r="X1528">
        <f t="shared" si="1579"/>
        <v>41.285714285714285</v>
      </c>
    </row>
    <row r="1529" spans="1:24" x14ac:dyDescent="0.45">
      <c r="A1529">
        <v>2025</v>
      </c>
      <c r="B1529">
        <v>2</v>
      </c>
      <c r="C1529">
        <v>11</v>
      </c>
      <c r="D1529">
        <v>41</v>
      </c>
      <c r="E1529">
        <v>35</v>
      </c>
      <c r="F1529">
        <v>1.04</v>
      </c>
      <c r="G1529" t="s">
        <v>119</v>
      </c>
      <c r="H1529">
        <v>0</v>
      </c>
      <c r="S1529">
        <f t="shared" si="1545"/>
        <v>42</v>
      </c>
      <c r="T1529">
        <f t="shared" si="1556"/>
        <v>38</v>
      </c>
      <c r="U1529" s="31">
        <f t="shared" si="1545"/>
        <v>42</v>
      </c>
      <c r="V1529">
        <f t="shared" si="1570"/>
        <v>48.75</v>
      </c>
      <c r="W1529" s="31">
        <f t="shared" ref="W1529" si="1589">W1528+1</f>
        <v>42</v>
      </c>
      <c r="X1529">
        <f t="shared" si="1579"/>
        <v>42.404761904761905</v>
      </c>
    </row>
    <row r="1530" spans="1:24" x14ac:dyDescent="0.45">
      <c r="A1530">
        <v>2025</v>
      </c>
      <c r="B1530">
        <v>2</v>
      </c>
      <c r="C1530">
        <v>12</v>
      </c>
      <c r="D1530">
        <v>44</v>
      </c>
      <c r="E1530">
        <v>38</v>
      </c>
      <c r="F1530">
        <v>0.83</v>
      </c>
      <c r="G1530">
        <v>0</v>
      </c>
      <c r="H1530">
        <v>0</v>
      </c>
      <c r="S1530">
        <f t="shared" si="1545"/>
        <v>43</v>
      </c>
      <c r="T1530">
        <f t="shared" si="1556"/>
        <v>41</v>
      </c>
      <c r="U1530" s="31">
        <f t="shared" si="1545"/>
        <v>43</v>
      </c>
      <c r="V1530">
        <f t="shared" si="1570"/>
        <v>48.678571428571431</v>
      </c>
      <c r="W1530" s="31">
        <f t="shared" ref="W1530" si="1590">W1529+1</f>
        <v>43</v>
      </c>
      <c r="X1530">
        <f t="shared" si="1579"/>
        <v>43.547619047619051</v>
      </c>
    </row>
    <row r="1531" spans="1:24" x14ac:dyDescent="0.45">
      <c r="A1531">
        <v>2025</v>
      </c>
      <c r="B1531">
        <v>2</v>
      </c>
      <c r="C1531">
        <v>13</v>
      </c>
      <c r="D1531">
        <v>54</v>
      </c>
      <c r="E1531">
        <v>33</v>
      </c>
      <c r="F1531">
        <v>0.2</v>
      </c>
      <c r="G1531">
        <v>0</v>
      </c>
      <c r="H1531">
        <v>0</v>
      </c>
      <c r="S1531">
        <f t="shared" si="1545"/>
        <v>44</v>
      </c>
      <c r="T1531">
        <f t="shared" si="1556"/>
        <v>43.5</v>
      </c>
      <c r="U1531" s="31">
        <f t="shared" si="1545"/>
        <v>44</v>
      </c>
      <c r="V1531">
        <f t="shared" si="1570"/>
        <v>48.857142857142854</v>
      </c>
      <c r="W1531" s="31">
        <f t="shared" ref="W1531" si="1591">W1530+1</f>
        <v>44</v>
      </c>
      <c r="X1531">
        <f t="shared" si="1579"/>
        <v>44.5</v>
      </c>
    </row>
    <row r="1532" spans="1:24" x14ac:dyDescent="0.45">
      <c r="A1532">
        <v>2025</v>
      </c>
      <c r="B1532">
        <v>2</v>
      </c>
      <c r="C1532">
        <v>14</v>
      </c>
      <c r="D1532">
        <v>50</v>
      </c>
      <c r="E1532">
        <v>22</v>
      </c>
      <c r="F1532">
        <v>0</v>
      </c>
      <c r="G1532">
        <v>0</v>
      </c>
      <c r="H1532">
        <v>0</v>
      </c>
      <c r="S1532">
        <f t="shared" si="1545"/>
        <v>45</v>
      </c>
      <c r="T1532">
        <f t="shared" si="1556"/>
        <v>36</v>
      </c>
      <c r="U1532" s="31">
        <f t="shared" si="1545"/>
        <v>45</v>
      </c>
      <c r="V1532">
        <f t="shared" si="1570"/>
        <v>47.892857142857146</v>
      </c>
      <c r="W1532" s="31">
        <f t="shared" ref="W1532" si="1592">W1531+1</f>
        <v>45</v>
      </c>
      <c r="X1532">
        <f t="shared" si="1579"/>
        <v>44.833333333333336</v>
      </c>
    </row>
    <row r="1533" spans="1:24" x14ac:dyDescent="0.45">
      <c r="A1533">
        <v>2025</v>
      </c>
      <c r="B1533">
        <v>2</v>
      </c>
      <c r="C1533">
        <v>15</v>
      </c>
      <c r="D1533">
        <v>48</v>
      </c>
      <c r="E1533">
        <v>37</v>
      </c>
      <c r="F1533">
        <v>0.5</v>
      </c>
      <c r="G1533">
        <v>0</v>
      </c>
      <c r="H1533">
        <v>0</v>
      </c>
      <c r="S1533">
        <f t="shared" si="1545"/>
        <v>46</v>
      </c>
      <c r="T1533">
        <f t="shared" si="1556"/>
        <v>42.5</v>
      </c>
      <c r="U1533" s="31">
        <f t="shared" si="1545"/>
        <v>46</v>
      </c>
      <c r="V1533">
        <f t="shared" si="1570"/>
        <v>47.892857142857146</v>
      </c>
      <c r="W1533" s="31">
        <f t="shared" ref="W1533" si="1593">W1532+1</f>
        <v>46</v>
      </c>
      <c r="X1533">
        <f t="shared" si="1579"/>
        <v>45.5</v>
      </c>
    </row>
    <row r="1534" spans="1:24" x14ac:dyDescent="0.45">
      <c r="A1534">
        <v>2025</v>
      </c>
      <c r="B1534">
        <v>2</v>
      </c>
      <c r="C1534">
        <v>16</v>
      </c>
      <c r="D1534">
        <v>62</v>
      </c>
      <c r="E1534">
        <v>29</v>
      </c>
      <c r="F1534">
        <v>0.56999999999999995</v>
      </c>
      <c r="G1534" t="s">
        <v>119</v>
      </c>
      <c r="H1534">
        <v>0</v>
      </c>
      <c r="S1534">
        <f t="shared" si="1545"/>
        <v>47</v>
      </c>
      <c r="T1534">
        <f t="shared" si="1556"/>
        <v>45.5</v>
      </c>
      <c r="U1534" s="31">
        <f t="shared" si="1545"/>
        <v>47</v>
      </c>
      <c r="V1534">
        <f t="shared" si="1570"/>
        <v>47.928571428571431</v>
      </c>
      <c r="W1534" s="31">
        <f t="shared" ref="W1534" si="1594">W1533+1</f>
        <v>47</v>
      </c>
      <c r="X1534">
        <f t="shared" si="1579"/>
        <v>46</v>
      </c>
    </row>
    <row r="1535" spans="1:24" x14ac:dyDescent="0.45">
      <c r="A1535">
        <v>2025</v>
      </c>
      <c r="B1535">
        <v>2</v>
      </c>
      <c r="C1535">
        <v>17</v>
      </c>
      <c r="D1535">
        <v>38</v>
      </c>
      <c r="E1535">
        <v>27</v>
      </c>
      <c r="F1535" t="s">
        <v>118</v>
      </c>
      <c r="G1535">
        <v>0</v>
      </c>
      <c r="S1535">
        <f t="shared" si="1545"/>
        <v>48</v>
      </c>
      <c r="T1535">
        <f t="shared" si="1556"/>
        <v>32.5</v>
      </c>
      <c r="U1535" s="31">
        <f t="shared" si="1545"/>
        <v>48</v>
      </c>
      <c r="V1535">
        <f t="shared" si="1570"/>
        <v>46.678571428571431</v>
      </c>
      <c r="W1535" s="31">
        <f t="shared" ref="W1535" si="1595">W1534+1</f>
        <v>48</v>
      </c>
      <c r="X1535">
        <f t="shared" si="1579"/>
        <v>45.785714285714285</v>
      </c>
    </row>
    <row r="1536" spans="1:24" x14ac:dyDescent="0.45">
      <c r="A1536">
        <v>2025</v>
      </c>
      <c r="B1536">
        <v>2</v>
      </c>
      <c r="C1536">
        <v>18</v>
      </c>
      <c r="D1536">
        <v>43</v>
      </c>
      <c r="E1536">
        <v>24</v>
      </c>
      <c r="F1536">
        <v>0</v>
      </c>
      <c r="G1536">
        <v>0</v>
      </c>
      <c r="H1536">
        <v>0</v>
      </c>
      <c r="S1536">
        <f t="shared" si="1545"/>
        <v>49</v>
      </c>
      <c r="T1536">
        <f t="shared" si="1556"/>
        <v>33.5</v>
      </c>
      <c r="U1536" s="31">
        <f t="shared" si="1545"/>
        <v>49</v>
      </c>
      <c r="V1536">
        <f t="shared" si="1570"/>
        <v>45.214285714285715</v>
      </c>
      <c r="W1536" s="31">
        <f t="shared" ref="W1536" si="1596">W1535+1</f>
        <v>49</v>
      </c>
      <c r="X1536">
        <f t="shared" si="1579"/>
        <v>45.571428571428569</v>
      </c>
    </row>
    <row r="1537" spans="1:24" x14ac:dyDescent="0.45">
      <c r="A1537">
        <v>2025</v>
      </c>
      <c r="B1537">
        <v>2</v>
      </c>
      <c r="C1537">
        <v>19</v>
      </c>
      <c r="D1537">
        <v>34</v>
      </c>
      <c r="E1537">
        <v>23</v>
      </c>
      <c r="F1537">
        <v>0.14000000000000001</v>
      </c>
      <c r="G1537">
        <v>1</v>
      </c>
      <c r="H1537">
        <v>1.2</v>
      </c>
      <c r="S1537">
        <f t="shared" si="1545"/>
        <v>50</v>
      </c>
      <c r="T1537">
        <f t="shared" si="1556"/>
        <v>28.5</v>
      </c>
      <c r="U1537" s="31">
        <f t="shared" si="1545"/>
        <v>50</v>
      </c>
      <c r="V1537">
        <f t="shared" si="1570"/>
        <v>43.428571428571431</v>
      </c>
      <c r="W1537" s="31">
        <f t="shared" ref="W1537" si="1597">W1536+1</f>
        <v>50</v>
      </c>
      <c r="X1537">
        <f t="shared" si="1579"/>
        <v>44.928571428571431</v>
      </c>
    </row>
    <row r="1538" spans="1:24" x14ac:dyDescent="0.45">
      <c r="A1538">
        <v>2025</v>
      </c>
      <c r="B1538">
        <v>2</v>
      </c>
      <c r="C1538">
        <v>20</v>
      </c>
      <c r="D1538">
        <v>23</v>
      </c>
      <c r="E1538">
        <v>18</v>
      </c>
      <c r="F1538">
        <v>0.05</v>
      </c>
      <c r="G1538">
        <v>1.5</v>
      </c>
      <c r="H1538">
        <v>2</v>
      </c>
      <c r="S1538">
        <f t="shared" si="1545"/>
        <v>51</v>
      </c>
      <c r="T1538">
        <f t="shared" si="1556"/>
        <v>20.5</v>
      </c>
      <c r="U1538" s="31">
        <f t="shared" si="1545"/>
        <v>51</v>
      </c>
      <c r="V1538">
        <f t="shared" si="1570"/>
        <v>40.571428571428569</v>
      </c>
      <c r="W1538" s="31">
        <f t="shared" ref="W1538" si="1598">W1537+1</f>
        <v>51</v>
      </c>
      <c r="X1538">
        <f t="shared" si="1579"/>
        <v>43.952380952380949</v>
      </c>
    </row>
    <row r="1539" spans="1:24" x14ac:dyDescent="0.45">
      <c r="A1539">
        <v>2025</v>
      </c>
      <c r="B1539">
        <v>2</v>
      </c>
      <c r="C1539">
        <v>21</v>
      </c>
      <c r="D1539">
        <v>35</v>
      </c>
      <c r="E1539">
        <v>17</v>
      </c>
      <c r="F1539">
        <v>0</v>
      </c>
      <c r="G1539">
        <v>0</v>
      </c>
      <c r="H1539">
        <v>1.2</v>
      </c>
      <c r="S1539">
        <f t="shared" si="1545"/>
        <v>52</v>
      </c>
      <c r="T1539">
        <f t="shared" si="1556"/>
        <v>26</v>
      </c>
      <c r="U1539" s="31">
        <f t="shared" si="1545"/>
        <v>52</v>
      </c>
      <c r="V1539">
        <f t="shared" si="1570"/>
        <v>38.75</v>
      </c>
      <c r="W1539" s="31">
        <f t="shared" ref="W1539" si="1599">W1538+1</f>
        <v>52</v>
      </c>
      <c r="X1539">
        <f t="shared" si="1579"/>
        <v>42.833333333333336</v>
      </c>
    </row>
    <row r="1540" spans="1:24" x14ac:dyDescent="0.45">
      <c r="A1540">
        <v>2025</v>
      </c>
      <c r="B1540">
        <v>2</v>
      </c>
      <c r="C1540">
        <v>22</v>
      </c>
      <c r="D1540">
        <v>46</v>
      </c>
      <c r="E1540">
        <v>16</v>
      </c>
      <c r="F1540">
        <v>0</v>
      </c>
      <c r="G1540">
        <v>0</v>
      </c>
      <c r="H1540">
        <v>0</v>
      </c>
      <c r="S1540">
        <f t="shared" si="1545"/>
        <v>53</v>
      </c>
      <c r="T1540">
        <f t="shared" si="1556"/>
        <v>31</v>
      </c>
      <c r="U1540" s="31">
        <f t="shared" si="1545"/>
        <v>53</v>
      </c>
      <c r="V1540">
        <f t="shared" si="1570"/>
        <v>36.714285714285715</v>
      </c>
      <c r="W1540" s="31">
        <f t="shared" ref="W1540" si="1600">W1539+1</f>
        <v>53</v>
      </c>
      <c r="X1540">
        <f t="shared" si="1579"/>
        <v>42.285714285714285</v>
      </c>
    </row>
    <row r="1541" spans="1:24" x14ac:dyDescent="0.45">
      <c r="A1541">
        <v>2025</v>
      </c>
      <c r="B1541">
        <v>2</v>
      </c>
      <c r="C1541">
        <v>23</v>
      </c>
      <c r="D1541">
        <v>49</v>
      </c>
      <c r="E1541">
        <v>21</v>
      </c>
      <c r="F1541">
        <v>0</v>
      </c>
      <c r="G1541">
        <v>0</v>
      </c>
      <c r="H1541">
        <v>0</v>
      </c>
      <c r="S1541">
        <f t="shared" si="1545"/>
        <v>54</v>
      </c>
      <c r="T1541">
        <f t="shared" si="1556"/>
        <v>35</v>
      </c>
      <c r="U1541" s="31">
        <f t="shared" si="1545"/>
        <v>54</v>
      </c>
      <c r="V1541">
        <f t="shared" si="1570"/>
        <v>35.357142857142854</v>
      </c>
      <c r="W1541" s="31">
        <f t="shared" ref="W1541" si="1601">W1540+1</f>
        <v>54</v>
      </c>
      <c r="X1541">
        <f t="shared" si="1579"/>
        <v>41.80952380952381</v>
      </c>
    </row>
    <row r="1542" spans="1:24" x14ac:dyDescent="0.45">
      <c r="A1542">
        <v>2025</v>
      </c>
      <c r="B1542">
        <v>2</v>
      </c>
      <c r="C1542">
        <v>24</v>
      </c>
      <c r="D1542">
        <v>61</v>
      </c>
      <c r="E1542">
        <v>21</v>
      </c>
      <c r="F1542">
        <v>0</v>
      </c>
      <c r="G1542">
        <v>0</v>
      </c>
      <c r="H1542">
        <v>0</v>
      </c>
      <c r="S1542">
        <f t="shared" si="1545"/>
        <v>55</v>
      </c>
      <c r="T1542">
        <f t="shared" si="1556"/>
        <v>41</v>
      </c>
      <c r="U1542" s="31">
        <f t="shared" si="1545"/>
        <v>55</v>
      </c>
      <c r="V1542">
        <f t="shared" si="1570"/>
        <v>35.321428571428569</v>
      </c>
      <c r="W1542" s="31">
        <f t="shared" ref="W1542" si="1602">W1541+1</f>
        <v>55</v>
      </c>
      <c r="X1542">
        <f t="shared" si="1579"/>
        <v>41.38095238095238</v>
      </c>
    </row>
    <row r="1543" spans="1:24" x14ac:dyDescent="0.45">
      <c r="A1543">
        <v>2025</v>
      </c>
      <c r="B1543">
        <v>2</v>
      </c>
      <c r="C1543">
        <v>25</v>
      </c>
      <c r="D1543">
        <v>66</v>
      </c>
      <c r="E1543">
        <v>27</v>
      </c>
      <c r="F1543">
        <v>0</v>
      </c>
      <c r="G1543">
        <v>0</v>
      </c>
      <c r="H1543">
        <v>0</v>
      </c>
      <c r="S1543">
        <f t="shared" si="1545"/>
        <v>56</v>
      </c>
      <c r="T1543">
        <f t="shared" si="1556"/>
        <v>46.5</v>
      </c>
      <c r="U1543" s="31">
        <f t="shared" si="1545"/>
        <v>56</v>
      </c>
      <c r="V1543">
        <f t="shared" si="1570"/>
        <v>35.928571428571431</v>
      </c>
      <c r="W1543" s="31">
        <f t="shared" ref="W1543" si="1603">W1542+1</f>
        <v>56</v>
      </c>
      <c r="X1543">
        <f t="shared" si="1579"/>
        <v>41.023809523809526</v>
      </c>
    </row>
    <row r="1544" spans="1:24" x14ac:dyDescent="0.45">
      <c r="A1544">
        <v>2025</v>
      </c>
      <c r="B1544">
        <v>2</v>
      </c>
      <c r="C1544">
        <v>26</v>
      </c>
      <c r="D1544">
        <v>71</v>
      </c>
      <c r="E1544">
        <v>29</v>
      </c>
      <c r="F1544">
        <v>0</v>
      </c>
      <c r="G1544">
        <v>0</v>
      </c>
      <c r="H1544">
        <v>0</v>
      </c>
      <c r="S1544">
        <f t="shared" si="1545"/>
        <v>57</v>
      </c>
      <c r="T1544">
        <f t="shared" si="1556"/>
        <v>50</v>
      </c>
      <c r="U1544" s="31">
        <f t="shared" si="1545"/>
        <v>57</v>
      </c>
      <c r="V1544">
        <f t="shared" si="1570"/>
        <v>36.571428571428569</v>
      </c>
      <c r="W1544" s="31">
        <f t="shared" ref="W1544" si="1604">W1543+1</f>
        <v>57</v>
      </c>
      <c r="X1544">
        <f t="shared" si="1579"/>
        <v>40.857142857142854</v>
      </c>
    </row>
    <row r="1545" spans="1:24" x14ac:dyDescent="0.45">
      <c r="A1545">
        <v>2025</v>
      </c>
      <c r="B1545">
        <v>2</v>
      </c>
      <c r="C1545">
        <v>27</v>
      </c>
      <c r="D1545">
        <v>62</v>
      </c>
      <c r="E1545">
        <v>39</v>
      </c>
      <c r="F1545">
        <v>0.05</v>
      </c>
      <c r="G1545">
        <v>0</v>
      </c>
      <c r="H1545">
        <v>0</v>
      </c>
      <c r="S1545">
        <f t="shared" si="1545"/>
        <v>58</v>
      </c>
      <c r="T1545">
        <f t="shared" si="1556"/>
        <v>50.5</v>
      </c>
      <c r="U1545" s="31">
        <f t="shared" si="1545"/>
        <v>58</v>
      </c>
      <c r="V1545">
        <f t="shared" si="1570"/>
        <v>37.071428571428569</v>
      </c>
      <c r="W1545" s="31">
        <f t="shared" ref="W1545" si="1605">W1544+1</f>
        <v>58</v>
      </c>
      <c r="X1545">
        <f t="shared" si="1579"/>
        <v>40.38095238095238</v>
      </c>
    </row>
    <row r="1546" spans="1:24" x14ac:dyDescent="0.45">
      <c r="A1546">
        <v>2025</v>
      </c>
      <c r="B1546">
        <v>2</v>
      </c>
      <c r="C1546">
        <v>28</v>
      </c>
      <c r="D1546">
        <v>59</v>
      </c>
      <c r="E1546">
        <v>33</v>
      </c>
      <c r="F1546">
        <v>0</v>
      </c>
      <c r="G1546">
        <v>0</v>
      </c>
      <c r="H1546">
        <v>0</v>
      </c>
      <c r="S1546">
        <f t="shared" si="1545"/>
        <v>59</v>
      </c>
      <c r="T1546">
        <f t="shared" si="1556"/>
        <v>46</v>
      </c>
      <c r="U1546" s="31">
        <f t="shared" si="1545"/>
        <v>59</v>
      </c>
      <c r="V1546">
        <f t="shared" si="1570"/>
        <v>37.785714285714285</v>
      </c>
      <c r="W1546" s="31">
        <f t="shared" ref="W1546" si="1606">W1545+1</f>
        <v>59</v>
      </c>
      <c r="X1546">
        <f t="shared" si="1579"/>
        <v>40.11904761904762</v>
      </c>
    </row>
    <row r="1547" spans="1:24" x14ac:dyDescent="0.45">
      <c r="A1547">
        <v>2025</v>
      </c>
      <c r="B1547">
        <v>3</v>
      </c>
      <c r="C1547">
        <v>1</v>
      </c>
      <c r="D1547">
        <v>60</v>
      </c>
      <c r="E1547">
        <v>31</v>
      </c>
      <c r="F1547">
        <v>0</v>
      </c>
      <c r="G1547">
        <v>0</v>
      </c>
      <c r="H1547">
        <v>0</v>
      </c>
      <c r="S1547">
        <f t="shared" si="1545"/>
        <v>60</v>
      </c>
      <c r="T1547">
        <f t="shared" si="1556"/>
        <v>45.5</v>
      </c>
      <c r="U1547" s="31">
        <f t="shared" si="1545"/>
        <v>60</v>
      </c>
      <c r="V1547">
        <f t="shared" si="1570"/>
        <v>38</v>
      </c>
      <c r="W1547" s="31">
        <f t="shared" ref="W1547" si="1607">W1546+1</f>
        <v>60</v>
      </c>
      <c r="X1547">
        <f t="shared" si="1579"/>
        <v>39.452380952380949</v>
      </c>
    </row>
    <row r="1548" spans="1:24" x14ac:dyDescent="0.45">
      <c r="A1548">
        <v>2025</v>
      </c>
      <c r="B1548">
        <v>3</v>
      </c>
      <c r="C1548">
        <v>2</v>
      </c>
      <c r="D1548">
        <v>45</v>
      </c>
      <c r="E1548">
        <v>19</v>
      </c>
      <c r="F1548">
        <v>0</v>
      </c>
      <c r="G1548">
        <v>0</v>
      </c>
      <c r="H1548">
        <v>0</v>
      </c>
      <c r="S1548">
        <f t="shared" si="1545"/>
        <v>61</v>
      </c>
      <c r="T1548">
        <f t="shared" si="1556"/>
        <v>32</v>
      </c>
      <c r="U1548" s="31">
        <f t="shared" si="1545"/>
        <v>61</v>
      </c>
      <c r="V1548">
        <f t="shared" si="1570"/>
        <v>37.035714285714285</v>
      </c>
      <c r="W1548" s="31">
        <f t="shared" ref="W1548" si="1608">W1547+1</f>
        <v>61</v>
      </c>
      <c r="X1548">
        <f t="shared" si="1579"/>
        <v>38.404761904761905</v>
      </c>
    </row>
    <row r="1549" spans="1:24" x14ac:dyDescent="0.45">
      <c r="A1549">
        <v>2025</v>
      </c>
      <c r="B1549">
        <v>3</v>
      </c>
      <c r="C1549">
        <v>3</v>
      </c>
      <c r="D1549">
        <v>58</v>
      </c>
      <c r="E1549">
        <v>18</v>
      </c>
      <c r="F1549">
        <v>0</v>
      </c>
      <c r="G1549">
        <v>0</v>
      </c>
      <c r="H1549">
        <v>0</v>
      </c>
      <c r="S1549">
        <f t="shared" si="1545"/>
        <v>62</v>
      </c>
      <c r="T1549">
        <f t="shared" si="1556"/>
        <v>38</v>
      </c>
      <c r="U1549" s="31">
        <f t="shared" si="1545"/>
        <v>62</v>
      </c>
      <c r="V1549">
        <f t="shared" si="1570"/>
        <v>37.428571428571431</v>
      </c>
      <c r="W1549" s="31">
        <f t="shared" ref="W1549" si="1609">W1548+1</f>
        <v>62</v>
      </c>
      <c r="X1549">
        <f t="shared" si="1579"/>
        <v>38.238095238095241</v>
      </c>
    </row>
    <row r="1550" spans="1:24" x14ac:dyDescent="0.45">
      <c r="A1550">
        <v>2025</v>
      </c>
      <c r="B1550">
        <v>3</v>
      </c>
      <c r="C1550">
        <v>4</v>
      </c>
      <c r="D1550">
        <v>66</v>
      </c>
      <c r="E1550">
        <v>28</v>
      </c>
      <c r="F1550">
        <v>0</v>
      </c>
      <c r="G1550">
        <v>0</v>
      </c>
      <c r="H1550">
        <v>0</v>
      </c>
      <c r="S1550">
        <f t="shared" si="1545"/>
        <v>63</v>
      </c>
      <c r="T1550">
        <f t="shared" si="1556"/>
        <v>47</v>
      </c>
      <c r="U1550" s="31">
        <f t="shared" si="1545"/>
        <v>63</v>
      </c>
      <c r="V1550">
        <f t="shared" si="1570"/>
        <v>38.392857142857146</v>
      </c>
      <c r="W1550" s="31">
        <f t="shared" ref="W1550" si="1610">W1549+1</f>
        <v>63</v>
      </c>
      <c r="X1550">
        <f t="shared" si="1579"/>
        <v>38.666666666666664</v>
      </c>
    </row>
    <row r="1551" spans="1:24" x14ac:dyDescent="0.45">
      <c r="A1551">
        <v>2025</v>
      </c>
      <c r="B1551">
        <v>3</v>
      </c>
      <c r="C1551">
        <v>5</v>
      </c>
      <c r="D1551">
        <v>64</v>
      </c>
      <c r="E1551">
        <v>36</v>
      </c>
      <c r="F1551">
        <v>0.56999999999999995</v>
      </c>
      <c r="G1551">
        <v>0</v>
      </c>
      <c r="H1551">
        <v>0</v>
      </c>
      <c r="S1551">
        <f t="shared" si="1545"/>
        <v>64</v>
      </c>
      <c r="T1551">
        <f t="shared" si="1556"/>
        <v>50</v>
      </c>
      <c r="U1551" s="31">
        <f t="shared" si="1545"/>
        <v>64</v>
      </c>
      <c r="V1551">
        <f t="shared" si="1570"/>
        <v>39.928571428571431</v>
      </c>
      <c r="W1551" s="31">
        <f t="shared" ref="W1551" si="1611">W1550+1</f>
        <v>64</v>
      </c>
      <c r="X1551">
        <f t="shared" si="1579"/>
        <v>39.095238095238095</v>
      </c>
    </row>
    <row r="1552" spans="1:24" x14ac:dyDescent="0.45">
      <c r="A1552">
        <v>2025</v>
      </c>
      <c r="B1552">
        <v>3</v>
      </c>
      <c r="C1552">
        <v>6</v>
      </c>
      <c r="D1552">
        <v>38</v>
      </c>
      <c r="E1552">
        <v>23</v>
      </c>
      <c r="F1552">
        <v>0.01</v>
      </c>
      <c r="G1552" t="s">
        <v>119</v>
      </c>
      <c r="H1552">
        <v>0</v>
      </c>
      <c r="S1552">
        <f t="shared" si="1545"/>
        <v>65</v>
      </c>
      <c r="T1552">
        <f t="shared" si="1556"/>
        <v>30.5</v>
      </c>
      <c r="U1552" s="31">
        <f t="shared" si="1545"/>
        <v>65</v>
      </c>
      <c r="V1552">
        <f t="shared" si="1570"/>
        <v>40.642857142857146</v>
      </c>
      <c r="W1552" s="31">
        <f t="shared" ref="W1552" si="1612">W1551+1</f>
        <v>65</v>
      </c>
      <c r="X1552">
        <f t="shared" si="1579"/>
        <v>38.476190476190474</v>
      </c>
    </row>
    <row r="1553" spans="1:24" x14ac:dyDescent="0.45">
      <c r="A1553">
        <v>2025</v>
      </c>
      <c r="B1553">
        <v>3</v>
      </c>
      <c r="C1553">
        <v>7</v>
      </c>
      <c r="D1553">
        <v>48</v>
      </c>
      <c r="E1553">
        <v>22</v>
      </c>
      <c r="F1553">
        <v>0</v>
      </c>
      <c r="G1553">
        <v>0</v>
      </c>
      <c r="H1553">
        <v>0</v>
      </c>
      <c r="S1553">
        <f t="shared" ref="S1553:U1616" si="1613">S1552+1</f>
        <v>66</v>
      </c>
      <c r="T1553">
        <f t="shared" si="1556"/>
        <v>35</v>
      </c>
      <c r="U1553" s="31">
        <f t="shared" si="1613"/>
        <v>66</v>
      </c>
      <c r="V1553">
        <f t="shared" si="1570"/>
        <v>41.285714285714285</v>
      </c>
      <c r="W1553" s="31">
        <f t="shared" ref="W1553" si="1614">W1552+1</f>
        <v>66</v>
      </c>
      <c r="X1553">
        <f t="shared" si="1579"/>
        <v>38.428571428571431</v>
      </c>
    </row>
    <row r="1554" spans="1:24" x14ac:dyDescent="0.45">
      <c r="A1554">
        <v>2025</v>
      </c>
      <c r="B1554">
        <v>3</v>
      </c>
      <c r="C1554">
        <v>8</v>
      </c>
      <c r="D1554">
        <v>58</v>
      </c>
      <c r="E1554">
        <v>31</v>
      </c>
      <c r="F1554" t="s">
        <v>116</v>
      </c>
      <c r="G1554" t="s">
        <v>117</v>
      </c>
      <c r="H1554">
        <v>0</v>
      </c>
      <c r="S1554">
        <f t="shared" si="1613"/>
        <v>67</v>
      </c>
      <c r="T1554">
        <f t="shared" si="1556"/>
        <v>44.5</v>
      </c>
      <c r="U1554" s="31">
        <f t="shared" si="1613"/>
        <v>67</v>
      </c>
      <c r="V1554">
        <f t="shared" si="1570"/>
        <v>42.25</v>
      </c>
      <c r="W1554" s="31">
        <f t="shared" ref="W1554" si="1615">W1553+1</f>
        <v>67</v>
      </c>
      <c r="X1554">
        <f t="shared" si="1579"/>
        <v>38.523809523809526</v>
      </c>
    </row>
    <row r="1555" spans="1:24" x14ac:dyDescent="0.45">
      <c r="A1555">
        <v>2025</v>
      </c>
      <c r="B1555">
        <v>3</v>
      </c>
      <c r="C1555">
        <v>9</v>
      </c>
      <c r="D1555">
        <v>59</v>
      </c>
      <c r="E1555">
        <v>30</v>
      </c>
      <c r="F1555">
        <v>0</v>
      </c>
      <c r="G1555">
        <v>0</v>
      </c>
      <c r="H1555">
        <v>0</v>
      </c>
      <c r="S1555">
        <f t="shared" si="1613"/>
        <v>68</v>
      </c>
      <c r="T1555">
        <f t="shared" si="1556"/>
        <v>44.5</v>
      </c>
      <c r="U1555" s="31">
        <f t="shared" si="1613"/>
        <v>68</v>
      </c>
      <c r="V1555">
        <f t="shared" si="1570"/>
        <v>42.928571428571431</v>
      </c>
      <c r="W1555" s="31">
        <f t="shared" ref="W1555" si="1616">W1554+1</f>
        <v>68</v>
      </c>
      <c r="X1555">
        <f t="shared" si="1579"/>
        <v>38.476190476190474</v>
      </c>
    </row>
    <row r="1556" spans="1:24" x14ac:dyDescent="0.45">
      <c r="A1556">
        <v>2025</v>
      </c>
      <c r="B1556">
        <v>3</v>
      </c>
      <c r="C1556">
        <v>10</v>
      </c>
      <c r="D1556">
        <v>64</v>
      </c>
      <c r="E1556">
        <v>29</v>
      </c>
      <c r="F1556">
        <v>0</v>
      </c>
      <c r="G1556">
        <v>0</v>
      </c>
      <c r="H1556">
        <v>0</v>
      </c>
      <c r="S1556">
        <f t="shared" si="1613"/>
        <v>69</v>
      </c>
      <c r="T1556">
        <f t="shared" si="1556"/>
        <v>46.5</v>
      </c>
      <c r="U1556" s="31">
        <f t="shared" si="1613"/>
        <v>69</v>
      </c>
      <c r="V1556">
        <f t="shared" si="1570"/>
        <v>43.321428571428569</v>
      </c>
      <c r="W1556" s="31">
        <f t="shared" ref="W1556" si="1617">W1555+1</f>
        <v>69</v>
      </c>
      <c r="X1556">
        <f t="shared" si="1579"/>
        <v>39.142857142857146</v>
      </c>
    </row>
    <row r="1557" spans="1:24" x14ac:dyDescent="0.45">
      <c r="A1557">
        <v>2025</v>
      </c>
      <c r="B1557">
        <v>3</v>
      </c>
      <c r="C1557">
        <v>11</v>
      </c>
      <c r="D1557">
        <v>69</v>
      </c>
      <c r="E1557">
        <v>26</v>
      </c>
      <c r="F1557">
        <v>0</v>
      </c>
      <c r="G1557">
        <v>0</v>
      </c>
      <c r="H1557">
        <v>0</v>
      </c>
      <c r="S1557">
        <f t="shared" si="1613"/>
        <v>70</v>
      </c>
      <c r="T1557">
        <f t="shared" si="1556"/>
        <v>47.5</v>
      </c>
      <c r="U1557" s="31">
        <f t="shared" si="1613"/>
        <v>70</v>
      </c>
      <c r="V1557">
        <f t="shared" si="1570"/>
        <v>43.392857142857146</v>
      </c>
      <c r="W1557" s="31">
        <f t="shared" ref="W1557" si="1618">W1556+1</f>
        <v>70</v>
      </c>
      <c r="X1557">
        <f t="shared" si="1579"/>
        <v>39.80952380952381</v>
      </c>
    </row>
    <row r="1558" spans="1:24" x14ac:dyDescent="0.45">
      <c r="A1558">
        <v>2025</v>
      </c>
      <c r="B1558">
        <v>3</v>
      </c>
      <c r="C1558">
        <v>12</v>
      </c>
      <c r="D1558">
        <v>75</v>
      </c>
      <c r="E1558">
        <v>31</v>
      </c>
      <c r="F1558">
        <v>0</v>
      </c>
      <c r="G1558">
        <v>0</v>
      </c>
      <c r="H1558">
        <v>0</v>
      </c>
      <c r="S1558">
        <f t="shared" si="1613"/>
        <v>71</v>
      </c>
      <c r="T1558">
        <f t="shared" si="1556"/>
        <v>53</v>
      </c>
      <c r="U1558" s="31">
        <f t="shared" si="1613"/>
        <v>71</v>
      </c>
      <c r="V1558">
        <f t="shared" si="1570"/>
        <v>43.607142857142854</v>
      </c>
      <c r="W1558" s="31">
        <f t="shared" ref="W1558" si="1619">W1557+1</f>
        <v>71</v>
      </c>
      <c r="X1558">
        <f t="shared" si="1579"/>
        <v>40.976190476190474</v>
      </c>
    </row>
    <row r="1559" spans="1:24" x14ac:dyDescent="0.45">
      <c r="A1559">
        <v>2025</v>
      </c>
      <c r="B1559">
        <v>3</v>
      </c>
      <c r="C1559">
        <v>13</v>
      </c>
      <c r="D1559">
        <v>72</v>
      </c>
      <c r="E1559">
        <v>36</v>
      </c>
      <c r="F1559">
        <v>0</v>
      </c>
      <c r="G1559">
        <v>0</v>
      </c>
      <c r="H1559">
        <v>0</v>
      </c>
      <c r="S1559">
        <f t="shared" si="1613"/>
        <v>72</v>
      </c>
      <c r="T1559">
        <f t="shared" si="1556"/>
        <v>54</v>
      </c>
      <c r="U1559" s="31">
        <f t="shared" si="1613"/>
        <v>72</v>
      </c>
      <c r="V1559">
        <f t="shared" si="1570"/>
        <v>43.857142857142854</v>
      </c>
      <c r="W1559" s="31">
        <f t="shared" ref="W1559" si="1620">W1558+1</f>
        <v>72</v>
      </c>
      <c r="X1559">
        <f t="shared" si="1579"/>
        <v>42.571428571428569</v>
      </c>
    </row>
    <row r="1560" spans="1:24" x14ac:dyDescent="0.45">
      <c r="A1560">
        <v>2025</v>
      </c>
      <c r="B1560">
        <v>3</v>
      </c>
      <c r="C1560">
        <v>14</v>
      </c>
      <c r="D1560">
        <v>77</v>
      </c>
      <c r="E1560">
        <v>37</v>
      </c>
      <c r="F1560">
        <v>0</v>
      </c>
      <c r="G1560">
        <v>0</v>
      </c>
      <c r="H1560">
        <v>0</v>
      </c>
      <c r="S1560">
        <f t="shared" si="1613"/>
        <v>73</v>
      </c>
      <c r="T1560">
        <f t="shared" si="1556"/>
        <v>57</v>
      </c>
      <c r="U1560" s="31">
        <f t="shared" si="1613"/>
        <v>73</v>
      </c>
      <c r="V1560">
        <f t="shared" si="1570"/>
        <v>44.642857142857146</v>
      </c>
      <c r="W1560" s="31">
        <f t="shared" ref="W1560" si="1621">W1559+1</f>
        <v>73</v>
      </c>
      <c r="X1560">
        <f t="shared" si="1579"/>
        <v>44.047619047619051</v>
      </c>
    </row>
    <row r="1561" spans="1:24" x14ac:dyDescent="0.45">
      <c r="A1561">
        <v>2025</v>
      </c>
      <c r="B1561">
        <v>3</v>
      </c>
      <c r="C1561">
        <v>15</v>
      </c>
      <c r="D1561">
        <v>69</v>
      </c>
      <c r="E1561">
        <v>60</v>
      </c>
      <c r="F1561" t="s">
        <v>116</v>
      </c>
      <c r="G1561" t="s">
        <v>117</v>
      </c>
      <c r="H1561">
        <v>0</v>
      </c>
      <c r="S1561">
        <f t="shared" si="1613"/>
        <v>74</v>
      </c>
      <c r="T1561">
        <f t="shared" si="1556"/>
        <v>64.5</v>
      </c>
      <c r="U1561" s="31">
        <f t="shared" si="1613"/>
        <v>74</v>
      </c>
      <c r="V1561">
        <f t="shared" si="1570"/>
        <v>46</v>
      </c>
      <c r="W1561" s="31">
        <f t="shared" ref="W1561" si="1622">W1560+1</f>
        <v>74</v>
      </c>
      <c r="X1561">
        <f t="shared" si="1579"/>
        <v>45.642857142857146</v>
      </c>
    </row>
    <row r="1562" spans="1:24" x14ac:dyDescent="0.45">
      <c r="A1562">
        <v>2025</v>
      </c>
      <c r="B1562">
        <v>3</v>
      </c>
      <c r="C1562">
        <v>16</v>
      </c>
      <c r="D1562">
        <v>71</v>
      </c>
      <c r="E1562">
        <v>49</v>
      </c>
      <c r="F1562">
        <v>0.56000000000000005</v>
      </c>
      <c r="G1562">
        <v>0</v>
      </c>
      <c r="H1562">
        <v>0</v>
      </c>
      <c r="S1562">
        <f t="shared" si="1613"/>
        <v>75</v>
      </c>
      <c r="T1562">
        <f t="shared" si="1556"/>
        <v>60</v>
      </c>
      <c r="U1562" s="31">
        <f t="shared" si="1613"/>
        <v>75</v>
      </c>
      <c r="V1562">
        <f t="shared" si="1570"/>
        <v>48</v>
      </c>
      <c r="W1562" s="31">
        <f t="shared" ref="W1562" si="1623">W1561+1</f>
        <v>75</v>
      </c>
      <c r="X1562">
        <f t="shared" si="1579"/>
        <v>46.833333333333336</v>
      </c>
    </row>
    <row r="1563" spans="1:24" x14ac:dyDescent="0.45">
      <c r="A1563">
        <v>2025</v>
      </c>
      <c r="B1563">
        <v>3</v>
      </c>
      <c r="C1563">
        <v>17</v>
      </c>
      <c r="D1563">
        <v>50</v>
      </c>
      <c r="E1563">
        <v>31</v>
      </c>
      <c r="F1563" t="s">
        <v>118</v>
      </c>
      <c r="G1563">
        <v>0</v>
      </c>
      <c r="S1563">
        <f t="shared" si="1613"/>
        <v>76</v>
      </c>
      <c r="T1563">
        <f t="shared" ref="T1563:T1626" si="1624">AVERAGE(D1563:E1563)</f>
        <v>40.5</v>
      </c>
      <c r="U1563" s="31">
        <f t="shared" si="1613"/>
        <v>76</v>
      </c>
      <c r="V1563">
        <f t="shared" si="1570"/>
        <v>48.178571428571431</v>
      </c>
      <c r="W1563" s="31">
        <f t="shared" ref="W1563" si="1625">W1562+1</f>
        <v>76</v>
      </c>
      <c r="X1563">
        <f t="shared" si="1579"/>
        <v>46.80952380952381</v>
      </c>
    </row>
    <row r="1564" spans="1:24" x14ac:dyDescent="0.45">
      <c r="A1564">
        <v>2025</v>
      </c>
      <c r="B1564">
        <v>3</v>
      </c>
      <c r="C1564">
        <v>18</v>
      </c>
      <c r="D1564">
        <v>68</v>
      </c>
      <c r="E1564">
        <v>26</v>
      </c>
      <c r="F1564">
        <v>0</v>
      </c>
      <c r="G1564">
        <v>0</v>
      </c>
      <c r="H1564">
        <v>0</v>
      </c>
      <c r="S1564">
        <f t="shared" si="1613"/>
        <v>77</v>
      </c>
      <c r="T1564">
        <f t="shared" si="1624"/>
        <v>47</v>
      </c>
      <c r="U1564" s="31">
        <f t="shared" si="1613"/>
        <v>77</v>
      </c>
      <c r="V1564">
        <f t="shared" si="1570"/>
        <v>48.178571428571431</v>
      </c>
      <c r="W1564" s="31">
        <f t="shared" ref="W1564" si="1626">W1563+1</f>
        <v>77</v>
      </c>
      <c r="X1564">
        <f t="shared" si="1579"/>
        <v>46.833333333333336</v>
      </c>
    </row>
    <row r="1565" spans="1:24" x14ac:dyDescent="0.45">
      <c r="A1565">
        <v>2025</v>
      </c>
      <c r="B1565">
        <v>3</v>
      </c>
      <c r="C1565">
        <v>19</v>
      </c>
      <c r="D1565">
        <v>78</v>
      </c>
      <c r="E1565">
        <v>33</v>
      </c>
      <c r="F1565">
        <v>0</v>
      </c>
      <c r="G1565">
        <v>0</v>
      </c>
      <c r="H1565">
        <v>0</v>
      </c>
      <c r="S1565">
        <f t="shared" si="1613"/>
        <v>78</v>
      </c>
      <c r="T1565">
        <f t="shared" si="1624"/>
        <v>55.5</v>
      </c>
      <c r="U1565" s="31">
        <f t="shared" si="1613"/>
        <v>78</v>
      </c>
      <c r="V1565">
        <f t="shared" si="1570"/>
        <v>48.571428571428569</v>
      </c>
      <c r="W1565" s="31">
        <f t="shared" ref="W1565" si="1627">W1564+1</f>
        <v>78</v>
      </c>
      <c r="X1565">
        <f t="shared" si="1579"/>
        <v>47.095238095238095</v>
      </c>
    </row>
    <row r="1566" spans="1:24" x14ac:dyDescent="0.45">
      <c r="A1566">
        <v>2025</v>
      </c>
      <c r="B1566">
        <v>3</v>
      </c>
      <c r="C1566">
        <v>20</v>
      </c>
      <c r="D1566">
        <v>66</v>
      </c>
      <c r="E1566">
        <v>35</v>
      </c>
      <c r="F1566">
        <v>0.12</v>
      </c>
      <c r="G1566" t="s">
        <v>119</v>
      </c>
      <c r="H1566">
        <v>0</v>
      </c>
      <c r="S1566">
        <f t="shared" si="1613"/>
        <v>79</v>
      </c>
      <c r="T1566">
        <f t="shared" si="1624"/>
        <v>50.5</v>
      </c>
      <c r="U1566" s="31">
        <f t="shared" si="1613"/>
        <v>79</v>
      </c>
      <c r="V1566">
        <f t="shared" si="1570"/>
        <v>50</v>
      </c>
      <c r="W1566" s="31">
        <f t="shared" ref="W1566" si="1628">W1565+1</f>
        <v>79</v>
      </c>
      <c r="X1566">
        <f t="shared" si="1579"/>
        <v>47.095238095238095</v>
      </c>
    </row>
    <row r="1567" spans="1:24" x14ac:dyDescent="0.45">
      <c r="A1567">
        <v>2025</v>
      </c>
      <c r="B1567">
        <v>3</v>
      </c>
      <c r="C1567">
        <v>21</v>
      </c>
      <c r="D1567">
        <v>54</v>
      </c>
      <c r="E1567">
        <v>33</v>
      </c>
      <c r="F1567">
        <v>0.01</v>
      </c>
      <c r="G1567">
        <v>0</v>
      </c>
      <c r="H1567">
        <v>0</v>
      </c>
      <c r="S1567">
        <f t="shared" si="1613"/>
        <v>80</v>
      </c>
      <c r="T1567">
        <f t="shared" si="1624"/>
        <v>43.5</v>
      </c>
      <c r="U1567" s="31">
        <f t="shared" si="1613"/>
        <v>80</v>
      </c>
      <c r="V1567">
        <f t="shared" si="1570"/>
        <v>50.607142857142854</v>
      </c>
      <c r="W1567" s="31">
        <f t="shared" ref="W1567" si="1629">W1566+1</f>
        <v>80</v>
      </c>
      <c r="X1567">
        <f t="shared" si="1579"/>
        <v>46.976190476190474</v>
      </c>
    </row>
    <row r="1568" spans="1:24" x14ac:dyDescent="0.45">
      <c r="A1568">
        <v>2025</v>
      </c>
      <c r="B1568">
        <v>3</v>
      </c>
      <c r="C1568">
        <v>22</v>
      </c>
      <c r="D1568">
        <v>66</v>
      </c>
      <c r="E1568">
        <v>27</v>
      </c>
      <c r="F1568">
        <v>0</v>
      </c>
      <c r="G1568">
        <v>0</v>
      </c>
      <c r="H1568">
        <v>0</v>
      </c>
      <c r="S1568">
        <f t="shared" si="1613"/>
        <v>81</v>
      </c>
      <c r="T1568">
        <f t="shared" si="1624"/>
        <v>46.5</v>
      </c>
      <c r="U1568" s="31">
        <f t="shared" si="1613"/>
        <v>81</v>
      </c>
      <c r="V1568">
        <f t="shared" si="1570"/>
        <v>50.75</v>
      </c>
      <c r="W1568" s="31">
        <f t="shared" ref="W1568" si="1630">W1567+1</f>
        <v>81</v>
      </c>
      <c r="X1568">
        <f t="shared" si="1579"/>
        <v>47.023809523809526</v>
      </c>
    </row>
    <row r="1569" spans="1:24" x14ac:dyDescent="0.45">
      <c r="A1569">
        <v>2025</v>
      </c>
      <c r="B1569">
        <v>3</v>
      </c>
      <c r="C1569">
        <v>23</v>
      </c>
      <c r="D1569">
        <v>72</v>
      </c>
      <c r="E1569">
        <v>28</v>
      </c>
      <c r="F1569">
        <v>0</v>
      </c>
      <c r="G1569">
        <v>0</v>
      </c>
      <c r="H1569">
        <v>0</v>
      </c>
      <c r="S1569">
        <f t="shared" si="1613"/>
        <v>82</v>
      </c>
      <c r="T1569">
        <f t="shared" si="1624"/>
        <v>50</v>
      </c>
      <c r="U1569" s="31">
        <f t="shared" si="1613"/>
        <v>82</v>
      </c>
      <c r="V1569">
        <f t="shared" si="1570"/>
        <v>51.142857142857146</v>
      </c>
      <c r="W1569" s="31">
        <f t="shared" ref="W1569" si="1631">W1568+1</f>
        <v>82</v>
      </c>
      <c r="X1569">
        <f t="shared" si="1579"/>
        <v>47.88095238095238</v>
      </c>
    </row>
    <row r="1570" spans="1:24" x14ac:dyDescent="0.45">
      <c r="A1570">
        <v>2025</v>
      </c>
      <c r="B1570">
        <v>3</v>
      </c>
      <c r="C1570">
        <v>24</v>
      </c>
      <c r="D1570">
        <v>65</v>
      </c>
      <c r="E1570">
        <v>48</v>
      </c>
      <c r="F1570">
        <v>0.34</v>
      </c>
      <c r="G1570">
        <v>0</v>
      </c>
      <c r="H1570">
        <v>0</v>
      </c>
      <c r="S1570">
        <f t="shared" si="1613"/>
        <v>83</v>
      </c>
      <c r="T1570">
        <f t="shared" si="1624"/>
        <v>56.5</v>
      </c>
      <c r="U1570" s="31">
        <f t="shared" si="1613"/>
        <v>83</v>
      </c>
      <c r="V1570">
        <f t="shared" si="1570"/>
        <v>51.857142857142854</v>
      </c>
      <c r="W1570" s="31">
        <f t="shared" ref="W1570" si="1632">W1569+1</f>
        <v>83</v>
      </c>
      <c r="X1570">
        <f t="shared" si="1579"/>
        <v>48.761904761904759</v>
      </c>
    </row>
    <row r="1571" spans="1:24" x14ac:dyDescent="0.45">
      <c r="A1571">
        <v>2025</v>
      </c>
      <c r="B1571">
        <v>3</v>
      </c>
      <c r="C1571">
        <v>25</v>
      </c>
      <c r="D1571">
        <v>69</v>
      </c>
      <c r="E1571">
        <v>37</v>
      </c>
      <c r="F1571">
        <v>0</v>
      </c>
      <c r="G1571">
        <v>0</v>
      </c>
      <c r="H1571">
        <v>0</v>
      </c>
      <c r="S1571">
        <f t="shared" si="1613"/>
        <v>84</v>
      </c>
      <c r="T1571">
        <f t="shared" si="1624"/>
        <v>53</v>
      </c>
      <c r="U1571" s="31">
        <f t="shared" si="1613"/>
        <v>84</v>
      </c>
      <c r="V1571">
        <f t="shared" si="1570"/>
        <v>52.25</v>
      </c>
      <c r="W1571" s="31">
        <f t="shared" ref="W1571" si="1633">W1570+1</f>
        <v>84</v>
      </c>
      <c r="X1571">
        <f t="shared" si="1579"/>
        <v>49.047619047619051</v>
      </c>
    </row>
    <row r="1572" spans="1:24" x14ac:dyDescent="0.45">
      <c r="A1572">
        <v>2025</v>
      </c>
      <c r="B1572">
        <v>3</v>
      </c>
      <c r="C1572">
        <v>26</v>
      </c>
      <c r="D1572">
        <v>58</v>
      </c>
      <c r="E1572">
        <v>34</v>
      </c>
      <c r="F1572">
        <v>0</v>
      </c>
      <c r="G1572">
        <v>0</v>
      </c>
      <c r="H1572">
        <v>0</v>
      </c>
      <c r="S1572">
        <f t="shared" si="1613"/>
        <v>85</v>
      </c>
      <c r="T1572">
        <f t="shared" si="1624"/>
        <v>46</v>
      </c>
      <c r="U1572" s="31">
        <f t="shared" si="1613"/>
        <v>85</v>
      </c>
      <c r="V1572">
        <f t="shared" si="1570"/>
        <v>51.75</v>
      </c>
      <c r="W1572" s="31">
        <f t="shared" ref="W1572" si="1634">W1571+1</f>
        <v>85</v>
      </c>
      <c r="X1572">
        <f t="shared" si="1579"/>
        <v>48.857142857142854</v>
      </c>
    </row>
    <row r="1573" spans="1:24" x14ac:dyDescent="0.45">
      <c r="A1573">
        <v>2025</v>
      </c>
      <c r="B1573">
        <v>3</v>
      </c>
      <c r="C1573">
        <v>27</v>
      </c>
      <c r="D1573">
        <v>63</v>
      </c>
      <c r="E1573">
        <v>28</v>
      </c>
      <c r="F1573">
        <v>0</v>
      </c>
      <c r="G1573">
        <v>0</v>
      </c>
      <c r="H1573">
        <v>0</v>
      </c>
      <c r="S1573">
        <f t="shared" si="1613"/>
        <v>86</v>
      </c>
      <c r="T1573">
        <f t="shared" si="1624"/>
        <v>45.5</v>
      </c>
      <c r="U1573" s="31">
        <f t="shared" si="1613"/>
        <v>86</v>
      </c>
      <c r="V1573">
        <f t="shared" si="1570"/>
        <v>51.142857142857146</v>
      </c>
      <c r="W1573" s="31">
        <f t="shared" ref="W1573" si="1635">W1572+1</f>
        <v>86</v>
      </c>
      <c r="X1573">
        <f t="shared" si="1579"/>
        <v>49.571428571428569</v>
      </c>
    </row>
    <row r="1574" spans="1:24" x14ac:dyDescent="0.45">
      <c r="A1574">
        <v>2025</v>
      </c>
      <c r="B1574">
        <v>3</v>
      </c>
      <c r="C1574">
        <v>28</v>
      </c>
      <c r="D1574">
        <v>77</v>
      </c>
      <c r="E1574">
        <v>45</v>
      </c>
      <c r="F1574">
        <v>0</v>
      </c>
      <c r="G1574">
        <v>0</v>
      </c>
      <c r="H1574">
        <v>0</v>
      </c>
      <c r="S1574">
        <f t="shared" si="1613"/>
        <v>87</v>
      </c>
      <c r="T1574">
        <f t="shared" si="1624"/>
        <v>61</v>
      </c>
      <c r="U1574" s="31">
        <f t="shared" si="1613"/>
        <v>87</v>
      </c>
      <c r="V1574">
        <f t="shared" si="1570"/>
        <v>51.428571428571431</v>
      </c>
      <c r="W1574" s="31">
        <f t="shared" ref="W1574" si="1636">W1573+1</f>
        <v>87</v>
      </c>
      <c r="X1574">
        <f t="shared" si="1579"/>
        <v>50.80952380952381</v>
      </c>
    </row>
    <row r="1575" spans="1:24" x14ac:dyDescent="0.45">
      <c r="A1575">
        <v>2025</v>
      </c>
      <c r="B1575">
        <v>3</v>
      </c>
      <c r="C1575">
        <v>29</v>
      </c>
      <c r="D1575">
        <v>76</v>
      </c>
      <c r="E1575">
        <v>48</v>
      </c>
      <c r="F1575">
        <v>0.08</v>
      </c>
      <c r="G1575">
        <v>0</v>
      </c>
      <c r="H1575">
        <v>0</v>
      </c>
      <c r="S1575">
        <f t="shared" si="1613"/>
        <v>88</v>
      </c>
      <c r="T1575">
        <f t="shared" si="1624"/>
        <v>62</v>
      </c>
      <c r="U1575" s="31">
        <f t="shared" si="1613"/>
        <v>88</v>
      </c>
      <c r="V1575">
        <f t="shared" si="1570"/>
        <v>51.25</v>
      </c>
      <c r="W1575" s="31">
        <f t="shared" ref="W1575" si="1637">W1574+1</f>
        <v>88</v>
      </c>
      <c r="X1575">
        <f t="shared" si="1579"/>
        <v>51.642857142857146</v>
      </c>
    </row>
    <row r="1576" spans="1:24" x14ac:dyDescent="0.45">
      <c r="A1576">
        <v>2025</v>
      </c>
      <c r="B1576">
        <v>3</v>
      </c>
      <c r="C1576">
        <v>30</v>
      </c>
      <c r="D1576">
        <v>73</v>
      </c>
      <c r="E1576">
        <v>55</v>
      </c>
      <c r="F1576">
        <v>0.03</v>
      </c>
      <c r="G1576">
        <v>0</v>
      </c>
      <c r="H1576">
        <v>0</v>
      </c>
      <c r="S1576">
        <f t="shared" si="1613"/>
        <v>89</v>
      </c>
      <c r="T1576">
        <f t="shared" si="1624"/>
        <v>64</v>
      </c>
      <c r="U1576" s="31">
        <f t="shared" si="1613"/>
        <v>89</v>
      </c>
      <c r="V1576">
        <f t="shared" ref="V1576:V1639" si="1638">AVERAGE(T1563:T1576)</f>
        <v>51.535714285714285</v>
      </c>
      <c r="W1576" s="31">
        <f t="shared" ref="W1576" si="1639">W1575+1</f>
        <v>89</v>
      </c>
      <c r="X1576">
        <f t="shared" si="1579"/>
        <v>52.571428571428569</v>
      </c>
    </row>
    <row r="1577" spans="1:24" x14ac:dyDescent="0.45">
      <c r="A1577">
        <v>2025</v>
      </c>
      <c r="B1577">
        <v>3</v>
      </c>
      <c r="C1577">
        <v>31</v>
      </c>
      <c r="D1577">
        <v>63</v>
      </c>
      <c r="E1577">
        <v>50</v>
      </c>
      <c r="F1577">
        <v>0.95</v>
      </c>
      <c r="G1577">
        <v>0</v>
      </c>
      <c r="H1577">
        <v>0</v>
      </c>
      <c r="S1577">
        <f t="shared" si="1613"/>
        <v>90</v>
      </c>
      <c r="T1577">
        <f t="shared" si="1624"/>
        <v>56.5</v>
      </c>
      <c r="U1577" s="31">
        <f t="shared" si="1613"/>
        <v>90</v>
      </c>
      <c r="V1577">
        <f t="shared" si="1638"/>
        <v>52.678571428571431</v>
      </c>
      <c r="W1577" s="31">
        <f t="shared" ref="W1577" si="1640">W1576+1</f>
        <v>90</v>
      </c>
      <c r="X1577">
        <f t="shared" si="1579"/>
        <v>53.047619047619051</v>
      </c>
    </row>
    <row r="1578" spans="1:24" x14ac:dyDescent="0.45">
      <c r="A1578">
        <v>2025</v>
      </c>
      <c r="B1578">
        <v>4</v>
      </c>
      <c r="C1578">
        <v>1</v>
      </c>
      <c r="D1578">
        <v>62</v>
      </c>
      <c r="E1578">
        <v>41</v>
      </c>
      <c r="F1578">
        <v>0</v>
      </c>
      <c r="G1578">
        <v>0</v>
      </c>
      <c r="H1578">
        <v>0</v>
      </c>
      <c r="S1578">
        <f t="shared" si="1613"/>
        <v>91</v>
      </c>
      <c r="T1578">
        <f t="shared" si="1624"/>
        <v>51.5</v>
      </c>
      <c r="U1578" s="31">
        <f t="shared" si="1613"/>
        <v>91</v>
      </c>
      <c r="V1578">
        <f t="shared" si="1638"/>
        <v>53</v>
      </c>
      <c r="W1578" s="31">
        <f t="shared" ref="W1578" si="1641">W1577+1</f>
        <v>91</v>
      </c>
      <c r="X1578">
        <f t="shared" si="1579"/>
        <v>53.238095238095241</v>
      </c>
    </row>
    <row r="1579" spans="1:24" x14ac:dyDescent="0.45">
      <c r="A1579">
        <v>2025</v>
      </c>
      <c r="B1579">
        <v>4</v>
      </c>
      <c r="C1579">
        <v>2</v>
      </c>
      <c r="D1579">
        <v>78</v>
      </c>
      <c r="E1579">
        <v>42</v>
      </c>
      <c r="F1579">
        <v>0</v>
      </c>
      <c r="G1579">
        <v>0</v>
      </c>
      <c r="H1579">
        <v>0</v>
      </c>
      <c r="S1579">
        <f t="shared" si="1613"/>
        <v>92</v>
      </c>
      <c r="T1579">
        <f t="shared" si="1624"/>
        <v>60</v>
      </c>
      <c r="U1579" s="31">
        <f t="shared" si="1613"/>
        <v>92</v>
      </c>
      <c r="V1579">
        <f t="shared" si="1638"/>
        <v>53.321428571428569</v>
      </c>
      <c r="W1579" s="31">
        <f t="shared" ref="W1579" si="1642">W1578+1</f>
        <v>92</v>
      </c>
      <c r="X1579">
        <f t="shared" si="1579"/>
        <v>53.571428571428569</v>
      </c>
    </row>
    <row r="1580" spans="1:24" x14ac:dyDescent="0.45">
      <c r="A1580">
        <v>2025</v>
      </c>
      <c r="B1580">
        <v>4</v>
      </c>
      <c r="C1580">
        <v>3</v>
      </c>
      <c r="D1580">
        <v>86</v>
      </c>
      <c r="E1580">
        <v>70</v>
      </c>
      <c r="F1580">
        <v>0</v>
      </c>
      <c r="G1580">
        <v>0</v>
      </c>
      <c r="H1580">
        <v>0</v>
      </c>
      <c r="S1580">
        <f t="shared" si="1613"/>
        <v>93</v>
      </c>
      <c r="T1580">
        <f t="shared" si="1624"/>
        <v>78</v>
      </c>
      <c r="U1580" s="31">
        <f t="shared" si="1613"/>
        <v>93</v>
      </c>
      <c r="V1580">
        <f t="shared" si="1638"/>
        <v>55.285714285714285</v>
      </c>
      <c r="W1580" s="31">
        <f t="shared" ref="W1580" si="1643">W1579+1</f>
        <v>93</v>
      </c>
      <c r="X1580">
        <f t="shared" si="1579"/>
        <v>54.714285714285715</v>
      </c>
    </row>
    <row r="1581" spans="1:24" x14ac:dyDescent="0.45">
      <c r="A1581">
        <v>2025</v>
      </c>
      <c r="B1581">
        <v>4</v>
      </c>
      <c r="C1581">
        <v>4</v>
      </c>
      <c r="D1581">
        <v>86</v>
      </c>
      <c r="E1581">
        <v>60</v>
      </c>
      <c r="F1581">
        <v>0</v>
      </c>
      <c r="G1581">
        <v>0</v>
      </c>
      <c r="H1581">
        <v>0</v>
      </c>
      <c r="S1581">
        <f t="shared" si="1613"/>
        <v>94</v>
      </c>
      <c r="T1581">
        <f t="shared" si="1624"/>
        <v>73</v>
      </c>
      <c r="U1581" s="31">
        <f t="shared" si="1613"/>
        <v>94</v>
      </c>
      <c r="V1581">
        <f t="shared" si="1638"/>
        <v>57.392857142857146</v>
      </c>
      <c r="W1581" s="31">
        <f t="shared" ref="W1581" si="1644">W1580+1</f>
        <v>94</v>
      </c>
      <c r="X1581">
        <f t="shared" si="1579"/>
        <v>55.476190476190474</v>
      </c>
    </row>
    <row r="1582" spans="1:24" x14ac:dyDescent="0.45">
      <c r="A1582">
        <v>2025</v>
      </c>
      <c r="B1582">
        <v>4</v>
      </c>
      <c r="C1582">
        <v>5</v>
      </c>
      <c r="D1582">
        <v>86</v>
      </c>
      <c r="E1582">
        <v>59</v>
      </c>
      <c r="F1582">
        <v>0</v>
      </c>
      <c r="G1582">
        <v>0</v>
      </c>
      <c r="H1582">
        <v>0</v>
      </c>
      <c r="S1582">
        <f t="shared" si="1613"/>
        <v>95</v>
      </c>
      <c r="T1582">
        <f t="shared" si="1624"/>
        <v>72.5</v>
      </c>
      <c r="U1582" s="31">
        <f t="shared" si="1613"/>
        <v>95</v>
      </c>
      <c r="V1582">
        <f t="shared" si="1638"/>
        <v>59.25</v>
      </c>
      <c r="W1582" s="31">
        <f t="shared" ref="W1582" si="1645">W1581+1</f>
        <v>95</v>
      </c>
      <c r="X1582">
        <f t="shared" si="1579"/>
        <v>55.857142857142854</v>
      </c>
    </row>
    <row r="1583" spans="1:24" x14ac:dyDescent="0.45">
      <c r="A1583">
        <v>2025</v>
      </c>
      <c r="B1583">
        <v>4</v>
      </c>
      <c r="C1583">
        <v>6</v>
      </c>
      <c r="D1583">
        <v>75</v>
      </c>
      <c r="E1583">
        <v>60</v>
      </c>
      <c r="F1583">
        <v>0.15</v>
      </c>
      <c r="G1583">
        <v>0</v>
      </c>
      <c r="H1583">
        <v>0</v>
      </c>
      <c r="S1583">
        <f t="shared" si="1613"/>
        <v>96</v>
      </c>
      <c r="T1583">
        <f t="shared" si="1624"/>
        <v>67.5</v>
      </c>
      <c r="U1583" s="31">
        <f t="shared" si="1613"/>
        <v>96</v>
      </c>
      <c r="V1583">
        <f t="shared" si="1638"/>
        <v>60.5</v>
      </c>
      <c r="W1583" s="31">
        <f t="shared" ref="W1583" si="1646">W1582+1</f>
        <v>96</v>
      </c>
      <c r="X1583">
        <f t="shared" ref="X1583:X1646" si="1647">AVERAGE(T1563:T1583)</f>
        <v>56.214285714285715</v>
      </c>
    </row>
    <row r="1584" spans="1:24" x14ac:dyDescent="0.45">
      <c r="A1584">
        <v>2025</v>
      </c>
      <c r="B1584">
        <v>4</v>
      </c>
      <c r="C1584">
        <v>7</v>
      </c>
      <c r="D1584">
        <v>61</v>
      </c>
      <c r="E1584">
        <v>43</v>
      </c>
      <c r="F1584">
        <v>1.23</v>
      </c>
      <c r="G1584">
        <v>0</v>
      </c>
      <c r="H1584">
        <v>0</v>
      </c>
      <c r="S1584">
        <f t="shared" si="1613"/>
        <v>97</v>
      </c>
      <c r="T1584">
        <f t="shared" si="1624"/>
        <v>52</v>
      </c>
      <c r="U1584" s="31">
        <f t="shared" si="1613"/>
        <v>97</v>
      </c>
      <c r="V1584">
        <f t="shared" si="1638"/>
        <v>60.178571428571431</v>
      </c>
      <c r="W1584" s="31">
        <f t="shared" ref="W1584" si="1648">W1583+1</f>
        <v>97</v>
      </c>
      <c r="X1584">
        <f t="shared" si="1647"/>
        <v>56.761904761904759</v>
      </c>
    </row>
    <row r="1585" spans="1:24" x14ac:dyDescent="0.45">
      <c r="A1585">
        <v>2025</v>
      </c>
      <c r="B1585">
        <v>4</v>
      </c>
      <c r="C1585">
        <v>8</v>
      </c>
      <c r="D1585">
        <v>52</v>
      </c>
      <c r="E1585">
        <v>32</v>
      </c>
      <c r="F1585">
        <v>0</v>
      </c>
      <c r="G1585">
        <v>0</v>
      </c>
      <c r="H1585">
        <v>0</v>
      </c>
      <c r="S1585">
        <f t="shared" si="1613"/>
        <v>98</v>
      </c>
      <c r="T1585">
        <f t="shared" si="1624"/>
        <v>42</v>
      </c>
      <c r="U1585" s="31">
        <f t="shared" si="1613"/>
        <v>98</v>
      </c>
      <c r="V1585">
        <f t="shared" si="1638"/>
        <v>59.392857142857146</v>
      </c>
      <c r="W1585" s="31">
        <f t="shared" ref="W1585" si="1649">W1584+1</f>
        <v>98</v>
      </c>
      <c r="X1585">
        <f t="shared" si="1647"/>
        <v>56.523809523809526</v>
      </c>
    </row>
    <row r="1586" spans="1:24" x14ac:dyDescent="0.45">
      <c r="A1586">
        <v>2025</v>
      </c>
      <c r="B1586">
        <v>4</v>
      </c>
      <c r="C1586">
        <v>9</v>
      </c>
      <c r="D1586">
        <v>64</v>
      </c>
      <c r="E1586">
        <v>28</v>
      </c>
      <c r="F1586">
        <v>0</v>
      </c>
      <c r="G1586">
        <v>0</v>
      </c>
      <c r="H1586">
        <v>0</v>
      </c>
      <c r="S1586">
        <f t="shared" si="1613"/>
        <v>99</v>
      </c>
      <c r="T1586">
        <f t="shared" si="1624"/>
        <v>46</v>
      </c>
      <c r="U1586" s="31">
        <f t="shared" si="1613"/>
        <v>99</v>
      </c>
      <c r="V1586">
        <f t="shared" si="1638"/>
        <v>59.392857142857146</v>
      </c>
      <c r="W1586" s="31">
        <f t="shared" ref="W1586" si="1650">W1585+1</f>
        <v>99</v>
      </c>
      <c r="X1586">
        <f t="shared" si="1647"/>
        <v>56.071428571428569</v>
      </c>
    </row>
    <row r="1587" spans="1:24" x14ac:dyDescent="0.45">
      <c r="A1587">
        <v>2025</v>
      </c>
      <c r="B1587">
        <v>4</v>
      </c>
      <c r="C1587">
        <v>10</v>
      </c>
      <c r="D1587">
        <v>57</v>
      </c>
      <c r="E1587">
        <v>42</v>
      </c>
      <c r="F1587">
        <v>0.3</v>
      </c>
      <c r="G1587">
        <v>0</v>
      </c>
      <c r="H1587">
        <v>0</v>
      </c>
      <c r="S1587">
        <f t="shared" si="1613"/>
        <v>100</v>
      </c>
      <c r="T1587">
        <f t="shared" si="1624"/>
        <v>49.5</v>
      </c>
      <c r="U1587" s="31">
        <f t="shared" si="1613"/>
        <v>100</v>
      </c>
      <c r="V1587">
        <f t="shared" si="1638"/>
        <v>59.678571428571431</v>
      </c>
      <c r="W1587" s="31">
        <f t="shared" ref="W1587" si="1651">W1586+1</f>
        <v>100</v>
      </c>
      <c r="X1587">
        <f t="shared" si="1647"/>
        <v>56.023809523809526</v>
      </c>
    </row>
    <row r="1588" spans="1:24" x14ac:dyDescent="0.45">
      <c r="A1588">
        <v>2025</v>
      </c>
      <c r="B1588">
        <v>4</v>
      </c>
      <c r="C1588">
        <v>11</v>
      </c>
      <c r="D1588">
        <v>51</v>
      </c>
      <c r="E1588">
        <v>43</v>
      </c>
      <c r="F1588">
        <v>0.18</v>
      </c>
      <c r="G1588">
        <v>0</v>
      </c>
      <c r="H1588">
        <v>0</v>
      </c>
      <c r="S1588">
        <f t="shared" si="1613"/>
        <v>101</v>
      </c>
      <c r="T1588">
        <f t="shared" si="1624"/>
        <v>47</v>
      </c>
      <c r="U1588" s="31">
        <f t="shared" si="1613"/>
        <v>101</v>
      </c>
      <c r="V1588">
        <f t="shared" si="1638"/>
        <v>58.678571428571431</v>
      </c>
      <c r="W1588" s="31">
        <f t="shared" ref="W1588" si="1652">W1587+1</f>
        <v>101</v>
      </c>
      <c r="X1588">
        <f t="shared" si="1647"/>
        <v>56.19047619047619</v>
      </c>
    </row>
    <row r="1589" spans="1:24" x14ac:dyDescent="0.45">
      <c r="A1589">
        <v>2025</v>
      </c>
      <c r="B1589">
        <v>4</v>
      </c>
      <c r="C1589">
        <v>12</v>
      </c>
      <c r="D1589">
        <v>53</v>
      </c>
      <c r="E1589">
        <v>34</v>
      </c>
      <c r="F1589">
        <v>0</v>
      </c>
      <c r="G1589">
        <v>0</v>
      </c>
      <c r="H1589">
        <v>0</v>
      </c>
      <c r="S1589">
        <f t="shared" si="1613"/>
        <v>102</v>
      </c>
      <c r="T1589">
        <f t="shared" si="1624"/>
        <v>43.5</v>
      </c>
      <c r="U1589" s="31">
        <f t="shared" si="1613"/>
        <v>102</v>
      </c>
      <c r="V1589">
        <f t="shared" si="1638"/>
        <v>57.357142857142854</v>
      </c>
      <c r="W1589" s="31">
        <f t="shared" ref="W1589" si="1653">W1588+1</f>
        <v>102</v>
      </c>
      <c r="X1589">
        <f t="shared" si="1647"/>
        <v>56.047619047619051</v>
      </c>
    </row>
    <row r="1590" spans="1:24" x14ac:dyDescent="0.45">
      <c r="A1590">
        <v>2025</v>
      </c>
      <c r="B1590">
        <v>4</v>
      </c>
      <c r="C1590">
        <v>13</v>
      </c>
      <c r="D1590">
        <v>64</v>
      </c>
      <c r="E1590">
        <v>28</v>
      </c>
      <c r="F1590">
        <v>0</v>
      </c>
      <c r="G1590">
        <v>0</v>
      </c>
      <c r="H1590">
        <v>0</v>
      </c>
      <c r="S1590">
        <f t="shared" si="1613"/>
        <v>103</v>
      </c>
      <c r="T1590">
        <f t="shared" si="1624"/>
        <v>46</v>
      </c>
      <c r="U1590" s="31">
        <f t="shared" si="1613"/>
        <v>103</v>
      </c>
      <c r="V1590">
        <f t="shared" si="1638"/>
        <v>56.071428571428569</v>
      </c>
      <c r="W1590" s="31">
        <f t="shared" ref="W1590" si="1654">W1589+1</f>
        <v>103</v>
      </c>
      <c r="X1590">
        <f t="shared" si="1647"/>
        <v>55.857142857142854</v>
      </c>
    </row>
    <row r="1591" spans="1:24" x14ac:dyDescent="0.45">
      <c r="A1591">
        <v>2025</v>
      </c>
      <c r="B1591">
        <v>4</v>
      </c>
      <c r="C1591">
        <v>14</v>
      </c>
      <c r="D1591">
        <v>80</v>
      </c>
      <c r="E1591">
        <v>39</v>
      </c>
      <c r="F1591">
        <v>0</v>
      </c>
      <c r="G1591">
        <v>0</v>
      </c>
      <c r="H1591">
        <v>0</v>
      </c>
      <c r="S1591">
        <f t="shared" si="1613"/>
        <v>104</v>
      </c>
      <c r="T1591">
        <f t="shared" si="1624"/>
        <v>59.5</v>
      </c>
      <c r="U1591" s="31">
        <f t="shared" si="1613"/>
        <v>104</v>
      </c>
      <c r="V1591">
        <f t="shared" si="1638"/>
        <v>56.285714285714285</v>
      </c>
      <c r="W1591" s="31">
        <f t="shared" ref="W1591" si="1655">W1590+1</f>
        <v>104</v>
      </c>
      <c r="X1591">
        <f t="shared" si="1647"/>
        <v>56</v>
      </c>
    </row>
    <row r="1592" spans="1:24" x14ac:dyDescent="0.45">
      <c r="A1592">
        <v>2025</v>
      </c>
      <c r="B1592">
        <v>4</v>
      </c>
      <c r="C1592">
        <v>15</v>
      </c>
      <c r="D1592">
        <v>70</v>
      </c>
      <c r="E1592">
        <v>49</v>
      </c>
      <c r="F1592">
        <v>0.18</v>
      </c>
      <c r="G1592">
        <v>0</v>
      </c>
      <c r="H1592">
        <v>0</v>
      </c>
      <c r="S1592">
        <f t="shared" si="1613"/>
        <v>105</v>
      </c>
      <c r="T1592">
        <f t="shared" si="1624"/>
        <v>59.5</v>
      </c>
      <c r="U1592" s="31">
        <f t="shared" si="1613"/>
        <v>105</v>
      </c>
      <c r="V1592">
        <f t="shared" si="1638"/>
        <v>56.857142857142854</v>
      </c>
      <c r="W1592" s="31">
        <f t="shared" ref="W1592" si="1656">W1591+1</f>
        <v>105</v>
      </c>
      <c r="X1592">
        <f t="shared" si="1647"/>
        <v>56.30952380952381</v>
      </c>
    </row>
    <row r="1593" spans="1:24" x14ac:dyDescent="0.45">
      <c r="A1593">
        <v>2025</v>
      </c>
      <c r="B1593">
        <v>4</v>
      </c>
      <c r="C1593">
        <v>16</v>
      </c>
      <c r="D1593">
        <v>65</v>
      </c>
      <c r="E1593">
        <v>36</v>
      </c>
      <c r="F1593">
        <v>0</v>
      </c>
      <c r="G1593">
        <v>0</v>
      </c>
      <c r="H1593">
        <v>0</v>
      </c>
      <c r="S1593">
        <f t="shared" si="1613"/>
        <v>106</v>
      </c>
      <c r="T1593">
        <f t="shared" si="1624"/>
        <v>50.5</v>
      </c>
      <c r="U1593" s="31">
        <f t="shared" si="1613"/>
        <v>106</v>
      </c>
      <c r="V1593">
        <f t="shared" si="1638"/>
        <v>56.178571428571431</v>
      </c>
      <c r="W1593" s="31">
        <f t="shared" ref="W1593" si="1657">W1592+1</f>
        <v>106</v>
      </c>
      <c r="X1593">
        <f t="shared" si="1647"/>
        <v>56.523809523809526</v>
      </c>
    </row>
    <row r="1594" spans="1:24" x14ac:dyDescent="0.45">
      <c r="A1594">
        <v>2025</v>
      </c>
      <c r="B1594">
        <v>4</v>
      </c>
      <c r="C1594">
        <v>17</v>
      </c>
      <c r="D1594">
        <v>70</v>
      </c>
      <c r="E1594">
        <v>32</v>
      </c>
      <c r="F1594" t="s">
        <v>116</v>
      </c>
      <c r="G1594" t="s">
        <v>117</v>
      </c>
      <c r="H1594">
        <v>0</v>
      </c>
      <c r="S1594">
        <f t="shared" si="1613"/>
        <v>107</v>
      </c>
      <c r="T1594">
        <f t="shared" si="1624"/>
        <v>51</v>
      </c>
      <c r="U1594" s="31">
        <f t="shared" si="1613"/>
        <v>107</v>
      </c>
      <c r="V1594">
        <f t="shared" si="1638"/>
        <v>54.25</v>
      </c>
      <c r="W1594" s="31">
        <f t="shared" ref="W1594" si="1658">W1593+1</f>
        <v>107</v>
      </c>
      <c r="X1594">
        <f t="shared" si="1647"/>
        <v>56.785714285714285</v>
      </c>
    </row>
    <row r="1595" spans="1:24" x14ac:dyDescent="0.45">
      <c r="A1595">
        <v>2025</v>
      </c>
      <c r="B1595">
        <v>4</v>
      </c>
      <c r="C1595">
        <v>18</v>
      </c>
      <c r="D1595">
        <v>84</v>
      </c>
      <c r="E1595">
        <v>44</v>
      </c>
      <c r="F1595">
        <v>0</v>
      </c>
      <c r="G1595">
        <v>0</v>
      </c>
      <c r="H1595">
        <v>0</v>
      </c>
      <c r="S1595">
        <f t="shared" si="1613"/>
        <v>108</v>
      </c>
      <c r="T1595">
        <f t="shared" si="1624"/>
        <v>64</v>
      </c>
      <c r="U1595" s="31">
        <f t="shared" si="1613"/>
        <v>108</v>
      </c>
      <c r="V1595">
        <f t="shared" si="1638"/>
        <v>53.607142857142854</v>
      </c>
      <c r="W1595" s="31">
        <f t="shared" ref="W1595" si="1659">W1594+1</f>
        <v>108</v>
      </c>
      <c r="X1595">
        <f t="shared" si="1647"/>
        <v>56.928571428571431</v>
      </c>
    </row>
    <row r="1596" spans="1:24" x14ac:dyDescent="0.45">
      <c r="A1596">
        <v>2025</v>
      </c>
      <c r="B1596">
        <v>4</v>
      </c>
      <c r="C1596">
        <v>19</v>
      </c>
      <c r="D1596">
        <v>85</v>
      </c>
      <c r="E1596">
        <v>49</v>
      </c>
      <c r="F1596">
        <v>0</v>
      </c>
      <c r="G1596">
        <v>0</v>
      </c>
      <c r="H1596">
        <v>0</v>
      </c>
      <c r="S1596">
        <f t="shared" si="1613"/>
        <v>109</v>
      </c>
      <c r="T1596">
        <f t="shared" si="1624"/>
        <v>67</v>
      </c>
      <c r="U1596" s="31">
        <f t="shared" si="1613"/>
        <v>109</v>
      </c>
      <c r="V1596">
        <f t="shared" si="1638"/>
        <v>53.214285714285715</v>
      </c>
      <c r="W1596" s="31">
        <f t="shared" ref="W1596" si="1660">W1595+1</f>
        <v>109</v>
      </c>
      <c r="X1596">
        <f t="shared" si="1647"/>
        <v>57.166666666666664</v>
      </c>
    </row>
    <row r="1597" spans="1:24" x14ac:dyDescent="0.45">
      <c r="A1597">
        <v>2025</v>
      </c>
      <c r="B1597">
        <v>4</v>
      </c>
      <c r="C1597">
        <v>20</v>
      </c>
      <c r="D1597">
        <v>84</v>
      </c>
      <c r="E1597">
        <v>53</v>
      </c>
      <c r="F1597">
        <v>0</v>
      </c>
      <c r="G1597">
        <v>0</v>
      </c>
      <c r="H1597">
        <v>0</v>
      </c>
      <c r="S1597">
        <f t="shared" si="1613"/>
        <v>110</v>
      </c>
      <c r="T1597">
        <f t="shared" si="1624"/>
        <v>68.5</v>
      </c>
      <c r="U1597" s="31">
        <f t="shared" si="1613"/>
        <v>110</v>
      </c>
      <c r="V1597">
        <f t="shared" si="1638"/>
        <v>53.285714285714285</v>
      </c>
      <c r="W1597" s="31">
        <f t="shared" ref="W1597" si="1661">W1596+1</f>
        <v>110</v>
      </c>
      <c r="X1597">
        <f t="shared" si="1647"/>
        <v>57.38095238095238</v>
      </c>
    </row>
    <row r="1598" spans="1:24" x14ac:dyDescent="0.45">
      <c r="A1598">
        <v>2025</v>
      </c>
      <c r="B1598">
        <v>4</v>
      </c>
      <c r="C1598">
        <v>21</v>
      </c>
      <c r="D1598">
        <v>82</v>
      </c>
      <c r="E1598">
        <v>53</v>
      </c>
      <c r="F1598">
        <v>0.1</v>
      </c>
      <c r="G1598">
        <v>0</v>
      </c>
      <c r="H1598">
        <v>0</v>
      </c>
      <c r="S1598">
        <f t="shared" si="1613"/>
        <v>111</v>
      </c>
      <c r="T1598">
        <f t="shared" si="1624"/>
        <v>67.5</v>
      </c>
      <c r="U1598" s="31">
        <f t="shared" si="1613"/>
        <v>111</v>
      </c>
      <c r="V1598">
        <f t="shared" si="1638"/>
        <v>54.392857142857146</v>
      </c>
      <c r="W1598" s="31">
        <f t="shared" ref="W1598" si="1662">W1597+1</f>
        <v>111</v>
      </c>
      <c r="X1598">
        <f t="shared" si="1647"/>
        <v>57.904761904761905</v>
      </c>
    </row>
    <row r="1599" spans="1:24" x14ac:dyDescent="0.45">
      <c r="A1599">
        <v>2025</v>
      </c>
      <c r="B1599">
        <v>4</v>
      </c>
      <c r="C1599">
        <v>22</v>
      </c>
      <c r="D1599">
        <v>70</v>
      </c>
      <c r="E1599">
        <v>54</v>
      </c>
      <c r="F1599">
        <v>0.06</v>
      </c>
      <c r="G1599">
        <v>0</v>
      </c>
      <c r="H1599">
        <v>0</v>
      </c>
      <c r="S1599">
        <f t="shared" si="1613"/>
        <v>112</v>
      </c>
      <c r="T1599">
        <f t="shared" si="1624"/>
        <v>62</v>
      </c>
      <c r="U1599" s="31">
        <f t="shared" si="1613"/>
        <v>112</v>
      </c>
      <c r="V1599">
        <f t="shared" si="1638"/>
        <v>55.821428571428569</v>
      </c>
      <c r="W1599" s="31">
        <f t="shared" ref="W1599" si="1663">W1598+1</f>
        <v>112</v>
      </c>
      <c r="X1599">
        <f t="shared" si="1647"/>
        <v>58.404761904761905</v>
      </c>
    </row>
    <row r="1600" spans="1:24" x14ac:dyDescent="0.45">
      <c r="A1600">
        <v>2025</v>
      </c>
      <c r="B1600">
        <v>4</v>
      </c>
      <c r="C1600">
        <v>23</v>
      </c>
      <c r="D1600">
        <v>80</v>
      </c>
      <c r="E1600">
        <v>53</v>
      </c>
      <c r="F1600">
        <v>0</v>
      </c>
      <c r="G1600">
        <v>0</v>
      </c>
      <c r="H1600">
        <v>0</v>
      </c>
      <c r="S1600">
        <f t="shared" si="1613"/>
        <v>113</v>
      </c>
      <c r="T1600">
        <f t="shared" si="1624"/>
        <v>66.5</v>
      </c>
      <c r="U1600" s="31">
        <f t="shared" si="1613"/>
        <v>113</v>
      </c>
      <c r="V1600">
        <f t="shared" si="1638"/>
        <v>57.285714285714285</v>
      </c>
      <c r="W1600" s="31">
        <f t="shared" ref="W1600" si="1664">W1599+1</f>
        <v>113</v>
      </c>
      <c r="X1600">
        <f t="shared" si="1647"/>
        <v>58.714285714285715</v>
      </c>
    </row>
    <row r="1601" spans="1:24" x14ac:dyDescent="0.45">
      <c r="A1601">
        <v>2025</v>
      </c>
      <c r="B1601">
        <v>4</v>
      </c>
      <c r="C1601">
        <v>24</v>
      </c>
      <c r="D1601">
        <v>76</v>
      </c>
      <c r="E1601">
        <v>58</v>
      </c>
      <c r="F1601">
        <v>0.05</v>
      </c>
      <c r="G1601">
        <v>0</v>
      </c>
      <c r="H1601">
        <v>0</v>
      </c>
      <c r="S1601">
        <f t="shared" si="1613"/>
        <v>114</v>
      </c>
      <c r="T1601">
        <f t="shared" si="1624"/>
        <v>67</v>
      </c>
      <c r="U1601" s="31">
        <f t="shared" si="1613"/>
        <v>114</v>
      </c>
      <c r="V1601">
        <f t="shared" si="1638"/>
        <v>58.535714285714285</v>
      </c>
      <c r="W1601" s="31">
        <f t="shared" ref="W1601" si="1665">W1600+1</f>
        <v>114</v>
      </c>
      <c r="X1601">
        <f t="shared" si="1647"/>
        <v>58.19047619047619</v>
      </c>
    </row>
    <row r="1602" spans="1:24" x14ac:dyDescent="0.45">
      <c r="A1602">
        <v>2025</v>
      </c>
      <c r="B1602">
        <v>4</v>
      </c>
      <c r="C1602">
        <v>25</v>
      </c>
      <c r="D1602">
        <v>80</v>
      </c>
      <c r="E1602">
        <v>59</v>
      </c>
      <c r="F1602">
        <v>0.71</v>
      </c>
      <c r="G1602">
        <v>0</v>
      </c>
      <c r="H1602">
        <v>0</v>
      </c>
      <c r="S1602">
        <f t="shared" si="1613"/>
        <v>115</v>
      </c>
      <c r="T1602">
        <f t="shared" si="1624"/>
        <v>69.5</v>
      </c>
      <c r="U1602" s="31">
        <f t="shared" si="1613"/>
        <v>115</v>
      </c>
      <c r="V1602">
        <f t="shared" si="1638"/>
        <v>60.142857142857146</v>
      </c>
      <c r="W1602" s="31">
        <f t="shared" ref="W1602" si="1666">W1601+1</f>
        <v>115</v>
      </c>
      <c r="X1602">
        <f t="shared" si="1647"/>
        <v>58.023809523809526</v>
      </c>
    </row>
    <row r="1603" spans="1:24" x14ac:dyDescent="0.45">
      <c r="A1603">
        <v>2025</v>
      </c>
      <c r="B1603">
        <v>4</v>
      </c>
      <c r="C1603">
        <v>26</v>
      </c>
      <c r="D1603">
        <v>78</v>
      </c>
      <c r="E1603">
        <v>54</v>
      </c>
      <c r="F1603">
        <v>0.09</v>
      </c>
      <c r="G1603">
        <v>0</v>
      </c>
      <c r="H1603">
        <v>0</v>
      </c>
      <c r="S1603">
        <f t="shared" si="1613"/>
        <v>116</v>
      </c>
      <c r="T1603">
        <f t="shared" si="1624"/>
        <v>66</v>
      </c>
      <c r="U1603" s="31">
        <f t="shared" si="1613"/>
        <v>116</v>
      </c>
      <c r="V1603">
        <f t="shared" si="1638"/>
        <v>61.75</v>
      </c>
      <c r="W1603" s="31">
        <f t="shared" ref="W1603" si="1667">W1602+1</f>
        <v>116</v>
      </c>
      <c r="X1603">
        <f t="shared" si="1647"/>
        <v>57.714285714285715</v>
      </c>
    </row>
    <row r="1604" spans="1:24" x14ac:dyDescent="0.45">
      <c r="A1604">
        <v>2025</v>
      </c>
      <c r="B1604">
        <v>4</v>
      </c>
      <c r="C1604">
        <v>27</v>
      </c>
      <c r="D1604">
        <v>73</v>
      </c>
      <c r="E1604">
        <v>47</v>
      </c>
      <c r="F1604">
        <v>0</v>
      </c>
      <c r="G1604">
        <v>0</v>
      </c>
      <c r="H1604">
        <v>0</v>
      </c>
      <c r="S1604">
        <f t="shared" si="1613"/>
        <v>117</v>
      </c>
      <c r="T1604">
        <f t="shared" si="1624"/>
        <v>60</v>
      </c>
      <c r="U1604" s="31">
        <f t="shared" si="1613"/>
        <v>117</v>
      </c>
      <c r="V1604">
        <f t="shared" si="1638"/>
        <v>62.75</v>
      </c>
      <c r="W1604" s="31">
        <f t="shared" ref="W1604" si="1668">W1603+1</f>
        <v>117</v>
      </c>
      <c r="X1604">
        <f t="shared" si="1647"/>
        <v>57.357142857142854</v>
      </c>
    </row>
    <row r="1605" spans="1:24" x14ac:dyDescent="0.45">
      <c r="A1605">
        <v>2025</v>
      </c>
      <c r="B1605">
        <v>4</v>
      </c>
      <c r="C1605">
        <v>28</v>
      </c>
      <c r="D1605">
        <v>80</v>
      </c>
      <c r="E1605">
        <v>51</v>
      </c>
      <c r="F1605">
        <v>0</v>
      </c>
      <c r="G1605">
        <v>0</v>
      </c>
      <c r="H1605">
        <v>0</v>
      </c>
      <c r="S1605">
        <f t="shared" si="1613"/>
        <v>118</v>
      </c>
      <c r="T1605">
        <f t="shared" si="1624"/>
        <v>65.5</v>
      </c>
      <c r="U1605" s="31">
        <f t="shared" si="1613"/>
        <v>118</v>
      </c>
      <c r="V1605">
        <f t="shared" si="1638"/>
        <v>63.178571428571431</v>
      </c>
      <c r="W1605" s="31">
        <f t="shared" ref="W1605" si="1669">W1604+1</f>
        <v>118</v>
      </c>
      <c r="X1605">
        <f t="shared" si="1647"/>
        <v>58</v>
      </c>
    </row>
    <row r="1606" spans="1:24" x14ac:dyDescent="0.45">
      <c r="A1606">
        <v>2025</v>
      </c>
      <c r="B1606">
        <v>4</v>
      </c>
      <c r="C1606">
        <v>29</v>
      </c>
      <c r="D1606">
        <v>82</v>
      </c>
      <c r="E1606">
        <v>50</v>
      </c>
      <c r="F1606">
        <v>0</v>
      </c>
      <c r="G1606">
        <v>0</v>
      </c>
      <c r="H1606">
        <v>0</v>
      </c>
      <c r="S1606">
        <f t="shared" si="1613"/>
        <v>119</v>
      </c>
      <c r="T1606">
        <f t="shared" si="1624"/>
        <v>66</v>
      </c>
      <c r="U1606" s="31">
        <f t="shared" si="1613"/>
        <v>119</v>
      </c>
      <c r="V1606">
        <f t="shared" si="1638"/>
        <v>63.642857142857146</v>
      </c>
      <c r="W1606" s="31">
        <f t="shared" ref="W1606" si="1670">W1605+1</f>
        <v>119</v>
      </c>
      <c r="X1606">
        <f t="shared" si="1647"/>
        <v>59.142857142857146</v>
      </c>
    </row>
    <row r="1607" spans="1:24" x14ac:dyDescent="0.45">
      <c r="A1607">
        <v>2025</v>
      </c>
      <c r="B1607">
        <v>4</v>
      </c>
      <c r="C1607">
        <v>30</v>
      </c>
      <c r="D1607">
        <v>81</v>
      </c>
      <c r="E1607">
        <v>61</v>
      </c>
      <c r="F1607">
        <v>0.03</v>
      </c>
      <c r="G1607">
        <v>0</v>
      </c>
      <c r="H1607">
        <v>0</v>
      </c>
      <c r="S1607">
        <f t="shared" si="1613"/>
        <v>120</v>
      </c>
      <c r="T1607">
        <f t="shared" si="1624"/>
        <v>71</v>
      </c>
      <c r="U1607" s="31">
        <f t="shared" si="1613"/>
        <v>120</v>
      </c>
      <c r="V1607">
        <f t="shared" si="1638"/>
        <v>65.107142857142861</v>
      </c>
      <c r="W1607" s="31">
        <f t="shared" ref="W1607" si="1671">W1606+1</f>
        <v>120</v>
      </c>
      <c r="X1607">
        <f t="shared" si="1647"/>
        <v>60.333333333333336</v>
      </c>
    </row>
    <row r="1608" spans="1:24" x14ac:dyDescent="0.45">
      <c r="A1608">
        <v>2025</v>
      </c>
      <c r="B1608">
        <v>5</v>
      </c>
      <c r="C1608">
        <v>1</v>
      </c>
      <c r="D1608">
        <v>79</v>
      </c>
      <c r="E1608">
        <v>57</v>
      </c>
      <c r="F1608" t="s">
        <v>116</v>
      </c>
      <c r="G1608" t="s">
        <v>117</v>
      </c>
      <c r="H1608">
        <v>0</v>
      </c>
      <c r="S1608">
        <f t="shared" si="1613"/>
        <v>121</v>
      </c>
      <c r="T1608">
        <f t="shared" si="1624"/>
        <v>68</v>
      </c>
      <c r="U1608" s="31">
        <f t="shared" si="1613"/>
        <v>121</v>
      </c>
      <c r="V1608">
        <f t="shared" si="1638"/>
        <v>66.321428571428569</v>
      </c>
      <c r="W1608" s="31">
        <f t="shared" ref="W1608" si="1672">W1607+1</f>
        <v>121</v>
      </c>
      <c r="X1608">
        <f t="shared" si="1647"/>
        <v>61.214285714285715</v>
      </c>
    </row>
    <row r="1609" spans="1:24" x14ac:dyDescent="0.45">
      <c r="A1609">
        <v>2025</v>
      </c>
      <c r="B1609">
        <v>5</v>
      </c>
      <c r="C1609">
        <v>2</v>
      </c>
      <c r="D1609">
        <v>79</v>
      </c>
      <c r="E1609">
        <v>60</v>
      </c>
      <c r="F1609">
        <v>0.09</v>
      </c>
      <c r="G1609">
        <v>0</v>
      </c>
      <c r="H1609">
        <v>0</v>
      </c>
      <c r="S1609">
        <f t="shared" si="1613"/>
        <v>122</v>
      </c>
      <c r="T1609">
        <f t="shared" si="1624"/>
        <v>69.5</v>
      </c>
      <c r="U1609" s="31">
        <f t="shared" si="1613"/>
        <v>122</v>
      </c>
      <c r="V1609">
        <f t="shared" si="1638"/>
        <v>66.714285714285708</v>
      </c>
      <c r="W1609" s="31">
        <f t="shared" ref="W1609" si="1673">W1608+1</f>
        <v>122</v>
      </c>
      <c r="X1609">
        <f t="shared" si="1647"/>
        <v>62.285714285714285</v>
      </c>
    </row>
    <row r="1610" spans="1:24" x14ac:dyDescent="0.45">
      <c r="A1610">
        <v>2025</v>
      </c>
      <c r="B1610">
        <v>5</v>
      </c>
      <c r="C1610">
        <v>3</v>
      </c>
      <c r="D1610">
        <v>71</v>
      </c>
      <c r="E1610">
        <v>53</v>
      </c>
      <c r="F1610">
        <v>0.28000000000000003</v>
      </c>
      <c r="G1610">
        <v>0</v>
      </c>
      <c r="H1610">
        <v>0</v>
      </c>
      <c r="S1610">
        <f t="shared" si="1613"/>
        <v>123</v>
      </c>
      <c r="T1610">
        <f t="shared" si="1624"/>
        <v>62</v>
      </c>
      <c r="U1610" s="31">
        <f t="shared" si="1613"/>
        <v>123</v>
      </c>
      <c r="V1610">
        <f t="shared" si="1638"/>
        <v>66.357142857142861</v>
      </c>
      <c r="W1610" s="31">
        <f t="shared" ref="W1610" si="1674">W1609+1</f>
        <v>123</v>
      </c>
      <c r="X1610">
        <f t="shared" si="1647"/>
        <v>63.166666666666664</v>
      </c>
    </row>
    <row r="1611" spans="1:24" x14ac:dyDescent="0.45">
      <c r="A1611">
        <v>2025</v>
      </c>
      <c r="B1611">
        <v>5</v>
      </c>
      <c r="C1611">
        <v>4</v>
      </c>
      <c r="D1611">
        <v>66</v>
      </c>
      <c r="E1611">
        <v>52</v>
      </c>
      <c r="F1611">
        <v>0</v>
      </c>
      <c r="G1611">
        <v>0</v>
      </c>
      <c r="H1611">
        <v>0</v>
      </c>
      <c r="S1611">
        <f t="shared" si="1613"/>
        <v>124</v>
      </c>
      <c r="T1611">
        <f t="shared" si="1624"/>
        <v>59</v>
      </c>
      <c r="U1611" s="31">
        <f t="shared" si="1613"/>
        <v>124</v>
      </c>
      <c r="V1611">
        <f t="shared" si="1638"/>
        <v>65.678571428571431</v>
      </c>
      <c r="W1611" s="31">
        <f t="shared" ref="W1611" si="1675">W1610+1</f>
        <v>124</v>
      </c>
      <c r="X1611">
        <f t="shared" si="1647"/>
        <v>63.785714285714285</v>
      </c>
    </row>
    <row r="1612" spans="1:24" x14ac:dyDescent="0.45">
      <c r="A1612">
        <v>2025</v>
      </c>
      <c r="B1612">
        <v>5</v>
      </c>
      <c r="C1612">
        <v>5</v>
      </c>
      <c r="D1612">
        <v>62</v>
      </c>
      <c r="E1612">
        <v>44</v>
      </c>
      <c r="F1612" t="s">
        <v>116</v>
      </c>
      <c r="G1612" t="s">
        <v>117</v>
      </c>
      <c r="H1612">
        <v>0</v>
      </c>
      <c r="S1612">
        <f t="shared" si="1613"/>
        <v>125</v>
      </c>
      <c r="T1612">
        <f t="shared" si="1624"/>
        <v>53</v>
      </c>
      <c r="U1612" s="31">
        <f t="shared" si="1613"/>
        <v>125</v>
      </c>
      <c r="V1612">
        <f t="shared" si="1638"/>
        <v>64.642857142857139</v>
      </c>
      <c r="W1612" s="31">
        <f t="shared" ref="W1612" si="1676">W1611+1</f>
        <v>125</v>
      </c>
      <c r="X1612">
        <f t="shared" si="1647"/>
        <v>63.476190476190474</v>
      </c>
    </row>
    <row r="1613" spans="1:24" x14ac:dyDescent="0.45">
      <c r="A1613">
        <v>2025</v>
      </c>
      <c r="B1613">
        <v>5</v>
      </c>
      <c r="C1613">
        <v>6</v>
      </c>
      <c r="D1613">
        <v>69</v>
      </c>
      <c r="E1613">
        <v>44</v>
      </c>
      <c r="F1613">
        <v>0.03</v>
      </c>
      <c r="G1613">
        <v>0</v>
      </c>
      <c r="H1613">
        <v>0</v>
      </c>
      <c r="S1613">
        <f t="shared" si="1613"/>
        <v>126</v>
      </c>
      <c r="T1613">
        <f t="shared" si="1624"/>
        <v>56.5</v>
      </c>
      <c r="U1613" s="31">
        <f t="shared" si="1613"/>
        <v>126</v>
      </c>
      <c r="V1613">
        <f t="shared" si="1638"/>
        <v>64.25</v>
      </c>
      <c r="W1613" s="31">
        <f t="shared" ref="W1613" si="1677">W1612+1</f>
        <v>126</v>
      </c>
      <c r="X1613">
        <f t="shared" si="1647"/>
        <v>63.333333333333336</v>
      </c>
    </row>
    <row r="1614" spans="1:24" x14ac:dyDescent="0.45">
      <c r="A1614">
        <v>2025</v>
      </c>
      <c r="B1614">
        <v>5</v>
      </c>
      <c r="C1614">
        <v>7</v>
      </c>
      <c r="D1614">
        <v>70</v>
      </c>
      <c r="E1614">
        <v>43</v>
      </c>
      <c r="F1614">
        <v>0.02</v>
      </c>
      <c r="G1614">
        <v>0</v>
      </c>
      <c r="H1614">
        <v>0</v>
      </c>
      <c r="S1614">
        <f t="shared" si="1613"/>
        <v>127</v>
      </c>
      <c r="T1614">
        <f t="shared" si="1624"/>
        <v>56.5</v>
      </c>
      <c r="U1614" s="31">
        <f t="shared" si="1613"/>
        <v>127</v>
      </c>
      <c r="V1614">
        <f t="shared" si="1638"/>
        <v>63.535714285714285</v>
      </c>
      <c r="W1614" s="31">
        <f t="shared" ref="W1614" si="1678">W1613+1</f>
        <v>127</v>
      </c>
      <c r="X1614">
        <f t="shared" si="1647"/>
        <v>63.61904761904762</v>
      </c>
    </row>
    <row r="1615" spans="1:24" x14ac:dyDescent="0.45">
      <c r="A1615">
        <v>2025</v>
      </c>
      <c r="B1615">
        <v>5</v>
      </c>
      <c r="C1615">
        <v>8</v>
      </c>
      <c r="D1615">
        <v>76</v>
      </c>
      <c r="E1615">
        <v>57</v>
      </c>
      <c r="F1615">
        <v>0.09</v>
      </c>
      <c r="G1615">
        <v>0</v>
      </c>
      <c r="H1615">
        <v>0</v>
      </c>
      <c r="S1615">
        <f t="shared" si="1613"/>
        <v>128</v>
      </c>
      <c r="T1615">
        <f t="shared" si="1624"/>
        <v>66.5</v>
      </c>
      <c r="U1615" s="31">
        <f t="shared" si="1613"/>
        <v>128</v>
      </c>
      <c r="V1615">
        <f t="shared" si="1638"/>
        <v>63.5</v>
      </c>
      <c r="W1615" s="31">
        <f t="shared" ref="W1615" si="1679">W1614+1</f>
        <v>128</v>
      </c>
      <c r="X1615">
        <f t="shared" si="1647"/>
        <v>64.357142857142861</v>
      </c>
    </row>
    <row r="1616" spans="1:24" x14ac:dyDescent="0.45">
      <c r="A1616">
        <v>2025</v>
      </c>
      <c r="B1616">
        <v>5</v>
      </c>
      <c r="C1616">
        <v>9</v>
      </c>
      <c r="D1616">
        <v>75</v>
      </c>
      <c r="E1616">
        <v>45</v>
      </c>
      <c r="F1616">
        <v>0</v>
      </c>
      <c r="G1616">
        <v>0</v>
      </c>
      <c r="H1616">
        <v>0</v>
      </c>
      <c r="S1616">
        <f t="shared" si="1613"/>
        <v>129</v>
      </c>
      <c r="T1616">
        <f t="shared" si="1624"/>
        <v>60</v>
      </c>
      <c r="U1616" s="31">
        <f t="shared" si="1613"/>
        <v>129</v>
      </c>
      <c r="V1616">
        <f t="shared" si="1638"/>
        <v>62.821428571428569</v>
      </c>
      <c r="W1616" s="31">
        <f t="shared" ref="W1616" si="1680">W1615+1</f>
        <v>129</v>
      </c>
      <c r="X1616">
        <f t="shared" si="1647"/>
        <v>64.166666666666671</v>
      </c>
    </row>
    <row r="1617" spans="1:24" x14ac:dyDescent="0.45">
      <c r="A1617">
        <v>2025</v>
      </c>
      <c r="B1617">
        <v>5</v>
      </c>
      <c r="C1617">
        <v>10</v>
      </c>
      <c r="D1617">
        <v>74</v>
      </c>
      <c r="E1617">
        <v>40</v>
      </c>
      <c r="F1617">
        <v>0</v>
      </c>
      <c r="G1617">
        <v>0</v>
      </c>
      <c r="H1617">
        <v>0</v>
      </c>
      <c r="S1617">
        <f t="shared" ref="S1617:U1680" si="1681">S1616+1</f>
        <v>130</v>
      </c>
      <c r="T1617">
        <f t="shared" si="1624"/>
        <v>57</v>
      </c>
      <c r="U1617" s="31">
        <f t="shared" si="1681"/>
        <v>130</v>
      </c>
      <c r="V1617">
        <f t="shared" si="1638"/>
        <v>62.178571428571431</v>
      </c>
      <c r="W1617" s="31">
        <f t="shared" ref="W1617" si="1682">W1616+1</f>
        <v>130</v>
      </c>
      <c r="X1617">
        <f t="shared" si="1647"/>
        <v>63.69047619047619</v>
      </c>
    </row>
    <row r="1618" spans="1:24" x14ac:dyDescent="0.45">
      <c r="A1618">
        <v>2025</v>
      </c>
      <c r="B1618">
        <v>5</v>
      </c>
      <c r="C1618">
        <v>11</v>
      </c>
      <c r="D1618">
        <v>80</v>
      </c>
      <c r="E1618">
        <v>51</v>
      </c>
      <c r="F1618">
        <v>0</v>
      </c>
      <c r="G1618">
        <v>0</v>
      </c>
      <c r="H1618">
        <v>0</v>
      </c>
      <c r="S1618">
        <f t="shared" si="1681"/>
        <v>131</v>
      </c>
      <c r="T1618">
        <f t="shared" si="1624"/>
        <v>65.5</v>
      </c>
      <c r="U1618" s="31">
        <f t="shared" si="1681"/>
        <v>131</v>
      </c>
      <c r="V1618">
        <f t="shared" si="1638"/>
        <v>62.571428571428569</v>
      </c>
      <c r="W1618" s="31">
        <f t="shared" ref="W1618" si="1683">W1617+1</f>
        <v>131</v>
      </c>
      <c r="X1618">
        <f t="shared" si="1647"/>
        <v>63.547619047619051</v>
      </c>
    </row>
    <row r="1619" spans="1:24" x14ac:dyDescent="0.45">
      <c r="A1619">
        <v>2025</v>
      </c>
      <c r="B1619">
        <v>5</v>
      </c>
      <c r="C1619">
        <v>12</v>
      </c>
      <c r="D1619">
        <v>71</v>
      </c>
      <c r="E1619">
        <v>60</v>
      </c>
      <c r="F1619">
        <v>0.38</v>
      </c>
      <c r="G1619">
        <v>0</v>
      </c>
      <c r="H1619">
        <v>0</v>
      </c>
      <c r="S1619">
        <f t="shared" si="1681"/>
        <v>132</v>
      </c>
      <c r="T1619">
        <f t="shared" si="1624"/>
        <v>65.5</v>
      </c>
      <c r="U1619" s="31">
        <f t="shared" si="1681"/>
        <v>132</v>
      </c>
      <c r="V1619">
        <f t="shared" si="1638"/>
        <v>62.571428571428569</v>
      </c>
      <c r="W1619" s="31">
        <f t="shared" ref="W1619" si="1684">W1618+1</f>
        <v>132</v>
      </c>
      <c r="X1619">
        <f t="shared" si="1647"/>
        <v>63.452380952380949</v>
      </c>
    </row>
    <row r="1620" spans="1:24" x14ac:dyDescent="0.45">
      <c r="A1620">
        <v>2025</v>
      </c>
      <c r="B1620">
        <v>5</v>
      </c>
      <c r="C1620">
        <v>13</v>
      </c>
      <c r="D1620">
        <v>77</v>
      </c>
      <c r="E1620">
        <v>59</v>
      </c>
      <c r="F1620">
        <v>0.44</v>
      </c>
      <c r="G1620">
        <v>0</v>
      </c>
      <c r="H1620">
        <v>0</v>
      </c>
      <c r="S1620">
        <f t="shared" si="1681"/>
        <v>133</v>
      </c>
      <c r="T1620">
        <f t="shared" si="1624"/>
        <v>68</v>
      </c>
      <c r="U1620" s="31">
        <f t="shared" si="1681"/>
        <v>133</v>
      </c>
      <c r="V1620">
        <f t="shared" si="1638"/>
        <v>62.714285714285715</v>
      </c>
      <c r="W1620" s="31">
        <f t="shared" ref="W1620" si="1685">W1619+1</f>
        <v>133</v>
      </c>
      <c r="X1620">
        <f t="shared" si="1647"/>
        <v>63.738095238095241</v>
      </c>
    </row>
    <row r="1621" spans="1:24" x14ac:dyDescent="0.45">
      <c r="A1621">
        <v>2025</v>
      </c>
      <c r="B1621">
        <v>5</v>
      </c>
      <c r="C1621">
        <v>14</v>
      </c>
      <c r="D1621">
        <v>78</v>
      </c>
      <c r="E1621">
        <v>59</v>
      </c>
      <c r="F1621">
        <v>0.18</v>
      </c>
      <c r="G1621">
        <v>0</v>
      </c>
      <c r="H1621">
        <v>0</v>
      </c>
      <c r="S1621">
        <f t="shared" si="1681"/>
        <v>134</v>
      </c>
      <c r="T1621">
        <f t="shared" si="1624"/>
        <v>68.5</v>
      </c>
      <c r="U1621" s="31">
        <f t="shared" si="1681"/>
        <v>134</v>
      </c>
      <c r="V1621">
        <f t="shared" si="1638"/>
        <v>62.535714285714285</v>
      </c>
      <c r="W1621" s="31">
        <f t="shared" ref="W1621" si="1686">W1620+1</f>
        <v>134</v>
      </c>
      <c r="X1621">
        <f t="shared" si="1647"/>
        <v>63.833333333333336</v>
      </c>
    </row>
    <row r="1622" spans="1:24" x14ac:dyDescent="0.45">
      <c r="A1622">
        <v>2025</v>
      </c>
      <c r="B1622">
        <v>5</v>
      </c>
      <c r="C1622">
        <v>15</v>
      </c>
      <c r="D1622">
        <v>83</v>
      </c>
      <c r="E1622">
        <v>61</v>
      </c>
      <c r="F1622">
        <v>0</v>
      </c>
      <c r="G1622">
        <v>0</v>
      </c>
      <c r="H1622">
        <v>0</v>
      </c>
      <c r="S1622">
        <f t="shared" si="1681"/>
        <v>135</v>
      </c>
      <c r="T1622">
        <f t="shared" si="1624"/>
        <v>72</v>
      </c>
      <c r="U1622" s="31">
        <f t="shared" si="1681"/>
        <v>135</v>
      </c>
      <c r="V1622">
        <f t="shared" si="1638"/>
        <v>62.821428571428569</v>
      </c>
      <c r="W1622" s="31">
        <f t="shared" ref="W1622" si="1687">W1621+1</f>
        <v>135</v>
      </c>
      <c r="X1622">
        <f t="shared" si="1647"/>
        <v>64.071428571428569</v>
      </c>
    </row>
    <row r="1623" spans="1:24" x14ac:dyDescent="0.45">
      <c r="A1623">
        <v>2025</v>
      </c>
      <c r="B1623">
        <v>5</v>
      </c>
      <c r="C1623">
        <v>16</v>
      </c>
      <c r="D1623">
        <v>82</v>
      </c>
      <c r="E1623">
        <v>64</v>
      </c>
      <c r="F1623">
        <v>0</v>
      </c>
      <c r="G1623">
        <v>0</v>
      </c>
      <c r="H1623">
        <v>0</v>
      </c>
      <c r="S1623">
        <f t="shared" si="1681"/>
        <v>136</v>
      </c>
      <c r="T1623">
        <f t="shared" si="1624"/>
        <v>73</v>
      </c>
      <c r="U1623" s="31">
        <f t="shared" si="1681"/>
        <v>136</v>
      </c>
      <c r="V1623">
        <f t="shared" si="1638"/>
        <v>63.071428571428569</v>
      </c>
      <c r="W1623" s="31">
        <f t="shared" ref="W1623" si="1688">W1622+1</f>
        <v>136</v>
      </c>
      <c r="X1623">
        <f t="shared" si="1647"/>
        <v>64.238095238095241</v>
      </c>
    </row>
    <row r="1624" spans="1:24" x14ac:dyDescent="0.45">
      <c r="A1624">
        <v>2025</v>
      </c>
      <c r="B1624">
        <v>5</v>
      </c>
      <c r="C1624">
        <v>17</v>
      </c>
      <c r="D1624">
        <v>81</v>
      </c>
      <c r="E1624">
        <v>60</v>
      </c>
      <c r="F1624">
        <v>0.59</v>
      </c>
      <c r="G1624">
        <v>0</v>
      </c>
      <c r="H1624">
        <v>0</v>
      </c>
      <c r="S1624">
        <f t="shared" si="1681"/>
        <v>137</v>
      </c>
      <c r="T1624">
        <f t="shared" si="1624"/>
        <v>70.5</v>
      </c>
      <c r="U1624" s="31">
        <f t="shared" si="1681"/>
        <v>137</v>
      </c>
      <c r="V1624">
        <f t="shared" si="1638"/>
        <v>63.678571428571431</v>
      </c>
      <c r="W1624" s="31">
        <f t="shared" ref="W1624" si="1689">W1623+1</f>
        <v>137</v>
      </c>
      <c r="X1624">
        <f t="shared" si="1647"/>
        <v>64.452380952380949</v>
      </c>
    </row>
    <row r="1625" spans="1:24" x14ac:dyDescent="0.45">
      <c r="A1625">
        <v>2025</v>
      </c>
      <c r="B1625">
        <v>5</v>
      </c>
      <c r="C1625">
        <v>18</v>
      </c>
      <c r="D1625">
        <v>79</v>
      </c>
      <c r="E1625">
        <v>53</v>
      </c>
      <c r="F1625">
        <v>0</v>
      </c>
      <c r="G1625">
        <v>0</v>
      </c>
      <c r="H1625">
        <v>0</v>
      </c>
      <c r="S1625">
        <f t="shared" si="1681"/>
        <v>138</v>
      </c>
      <c r="T1625">
        <f t="shared" si="1624"/>
        <v>66</v>
      </c>
      <c r="U1625" s="31">
        <f t="shared" si="1681"/>
        <v>138</v>
      </c>
      <c r="V1625">
        <f t="shared" si="1638"/>
        <v>64.178571428571431</v>
      </c>
      <c r="W1625" s="31">
        <f t="shared" ref="W1625" si="1690">W1624+1</f>
        <v>138</v>
      </c>
      <c r="X1625">
        <f t="shared" si="1647"/>
        <v>64.738095238095241</v>
      </c>
    </row>
    <row r="1626" spans="1:24" x14ac:dyDescent="0.45">
      <c r="A1626">
        <v>2025</v>
      </c>
      <c r="B1626">
        <v>5</v>
      </c>
      <c r="C1626">
        <v>19</v>
      </c>
      <c r="D1626">
        <v>77</v>
      </c>
      <c r="E1626">
        <v>53</v>
      </c>
      <c r="F1626">
        <v>0</v>
      </c>
      <c r="G1626">
        <v>0</v>
      </c>
      <c r="H1626">
        <v>0</v>
      </c>
      <c r="S1626">
        <f t="shared" si="1681"/>
        <v>139</v>
      </c>
      <c r="T1626">
        <f t="shared" si="1624"/>
        <v>65</v>
      </c>
      <c r="U1626" s="31">
        <f t="shared" si="1681"/>
        <v>139</v>
      </c>
      <c r="V1626">
        <f t="shared" si="1638"/>
        <v>65.035714285714292</v>
      </c>
      <c r="W1626" s="31">
        <f t="shared" ref="W1626" si="1691">W1625+1</f>
        <v>139</v>
      </c>
      <c r="X1626">
        <f t="shared" si="1647"/>
        <v>64.714285714285708</v>
      </c>
    </row>
    <row r="1627" spans="1:24" x14ac:dyDescent="0.45">
      <c r="A1627">
        <v>2025</v>
      </c>
      <c r="B1627">
        <v>5</v>
      </c>
      <c r="C1627">
        <v>20</v>
      </c>
      <c r="D1627">
        <v>83</v>
      </c>
      <c r="E1627">
        <v>59</v>
      </c>
      <c r="F1627">
        <v>1</v>
      </c>
      <c r="G1627">
        <v>0</v>
      </c>
      <c r="H1627">
        <v>0</v>
      </c>
      <c r="S1627">
        <f t="shared" si="1681"/>
        <v>140</v>
      </c>
      <c r="T1627">
        <f t="shared" ref="T1627:T1690" si="1692">AVERAGE(D1627:E1627)</f>
        <v>71</v>
      </c>
      <c r="U1627" s="31">
        <f t="shared" si="1681"/>
        <v>140</v>
      </c>
      <c r="V1627">
        <f t="shared" si="1638"/>
        <v>66.071428571428569</v>
      </c>
      <c r="W1627" s="31">
        <f t="shared" ref="W1627" si="1693">W1626+1</f>
        <v>140</v>
      </c>
      <c r="X1627">
        <f t="shared" si="1647"/>
        <v>64.952380952380949</v>
      </c>
    </row>
    <row r="1628" spans="1:24" x14ac:dyDescent="0.45">
      <c r="A1628">
        <v>2025</v>
      </c>
      <c r="B1628">
        <v>5</v>
      </c>
      <c r="C1628">
        <v>21</v>
      </c>
      <c r="D1628">
        <v>79</v>
      </c>
      <c r="E1628">
        <v>63</v>
      </c>
      <c r="F1628">
        <v>0.1</v>
      </c>
      <c r="G1628">
        <v>0</v>
      </c>
      <c r="H1628">
        <v>0</v>
      </c>
      <c r="S1628">
        <f t="shared" si="1681"/>
        <v>141</v>
      </c>
      <c r="T1628">
        <f t="shared" si="1692"/>
        <v>71</v>
      </c>
      <c r="U1628" s="31">
        <f t="shared" si="1681"/>
        <v>141</v>
      </c>
      <c r="V1628">
        <f t="shared" si="1638"/>
        <v>67.107142857142861</v>
      </c>
      <c r="W1628" s="31">
        <f t="shared" ref="W1628" si="1694">W1627+1</f>
        <v>141</v>
      </c>
      <c r="X1628">
        <f t="shared" si="1647"/>
        <v>64.952380952380949</v>
      </c>
    </row>
    <row r="1629" spans="1:24" x14ac:dyDescent="0.45">
      <c r="A1629">
        <v>2025</v>
      </c>
      <c r="B1629">
        <v>5</v>
      </c>
      <c r="C1629">
        <v>22</v>
      </c>
      <c r="D1629">
        <v>73</v>
      </c>
      <c r="E1629">
        <v>55</v>
      </c>
      <c r="F1629">
        <v>0</v>
      </c>
      <c r="G1629">
        <v>0</v>
      </c>
      <c r="H1629">
        <v>0</v>
      </c>
      <c r="S1629">
        <f t="shared" si="1681"/>
        <v>142</v>
      </c>
      <c r="T1629">
        <f t="shared" si="1692"/>
        <v>64</v>
      </c>
      <c r="U1629" s="31">
        <f t="shared" si="1681"/>
        <v>142</v>
      </c>
      <c r="V1629">
        <f t="shared" si="1638"/>
        <v>66.928571428571431</v>
      </c>
      <c r="W1629" s="31">
        <f t="shared" ref="W1629" si="1695">W1628+1</f>
        <v>142</v>
      </c>
      <c r="X1629">
        <f t="shared" si="1647"/>
        <v>64.761904761904759</v>
      </c>
    </row>
    <row r="1630" spans="1:24" x14ac:dyDescent="0.45">
      <c r="A1630">
        <v>2025</v>
      </c>
      <c r="B1630">
        <v>5</v>
      </c>
      <c r="C1630">
        <v>23</v>
      </c>
      <c r="D1630">
        <v>68</v>
      </c>
      <c r="E1630">
        <v>45</v>
      </c>
      <c r="F1630">
        <v>0</v>
      </c>
      <c r="G1630">
        <v>0</v>
      </c>
      <c r="H1630">
        <v>0</v>
      </c>
      <c r="S1630">
        <f t="shared" si="1681"/>
        <v>143</v>
      </c>
      <c r="T1630">
        <f t="shared" si="1692"/>
        <v>56.5</v>
      </c>
      <c r="U1630" s="31">
        <f t="shared" si="1681"/>
        <v>143</v>
      </c>
      <c r="V1630">
        <f t="shared" si="1638"/>
        <v>66.678571428571431</v>
      </c>
      <c r="W1630" s="31">
        <f t="shared" ref="W1630" si="1696">W1629+1</f>
        <v>143</v>
      </c>
      <c r="X1630">
        <f t="shared" si="1647"/>
        <v>64.142857142857139</v>
      </c>
    </row>
    <row r="1631" spans="1:24" x14ac:dyDescent="0.45">
      <c r="A1631">
        <v>2025</v>
      </c>
      <c r="B1631">
        <v>5</v>
      </c>
      <c r="C1631">
        <v>24</v>
      </c>
      <c r="D1631">
        <v>70</v>
      </c>
      <c r="E1631">
        <v>39</v>
      </c>
      <c r="F1631">
        <v>0</v>
      </c>
      <c r="G1631">
        <v>0</v>
      </c>
      <c r="H1631">
        <v>0</v>
      </c>
      <c r="S1631">
        <f t="shared" si="1681"/>
        <v>144</v>
      </c>
      <c r="T1631">
        <f t="shared" si="1692"/>
        <v>54.5</v>
      </c>
      <c r="U1631" s="31">
        <f t="shared" si="1681"/>
        <v>144</v>
      </c>
      <c r="V1631">
        <f t="shared" si="1638"/>
        <v>66.5</v>
      </c>
      <c r="W1631" s="31">
        <f t="shared" ref="W1631" si="1697">W1630+1</f>
        <v>144</v>
      </c>
      <c r="X1631">
        <f t="shared" si="1647"/>
        <v>63.785714285714285</v>
      </c>
    </row>
    <row r="1632" spans="1:24" x14ac:dyDescent="0.45">
      <c r="A1632">
        <v>2025</v>
      </c>
      <c r="B1632">
        <v>5</v>
      </c>
      <c r="C1632">
        <v>25</v>
      </c>
      <c r="D1632">
        <v>78</v>
      </c>
      <c r="E1632">
        <v>45</v>
      </c>
      <c r="F1632" t="s">
        <v>116</v>
      </c>
      <c r="G1632" t="s">
        <v>117</v>
      </c>
      <c r="H1632">
        <v>0</v>
      </c>
      <c r="S1632">
        <f t="shared" si="1681"/>
        <v>145</v>
      </c>
      <c r="T1632">
        <f t="shared" si="1692"/>
        <v>61.5</v>
      </c>
      <c r="U1632" s="31">
        <f t="shared" si="1681"/>
        <v>145</v>
      </c>
      <c r="V1632">
        <f t="shared" si="1638"/>
        <v>66.214285714285708</v>
      </c>
      <c r="W1632" s="31">
        <f t="shared" ref="W1632" si="1698">W1631+1</f>
        <v>145</v>
      </c>
      <c r="X1632">
        <f t="shared" si="1647"/>
        <v>63.904761904761905</v>
      </c>
    </row>
    <row r="1633" spans="1:24" x14ac:dyDescent="0.45">
      <c r="A1633">
        <v>2025</v>
      </c>
      <c r="B1633">
        <v>5</v>
      </c>
      <c r="C1633">
        <v>26</v>
      </c>
      <c r="D1633">
        <v>65</v>
      </c>
      <c r="E1633">
        <v>56</v>
      </c>
      <c r="F1633">
        <v>0.21</v>
      </c>
      <c r="G1633">
        <v>0</v>
      </c>
      <c r="H1633">
        <v>0</v>
      </c>
      <c r="S1633">
        <f t="shared" si="1681"/>
        <v>146</v>
      </c>
      <c r="T1633">
        <f t="shared" si="1692"/>
        <v>60.5</v>
      </c>
      <c r="U1633" s="31">
        <f t="shared" si="1681"/>
        <v>146</v>
      </c>
      <c r="V1633">
        <f t="shared" si="1638"/>
        <v>65.857142857142861</v>
      </c>
      <c r="W1633" s="31">
        <f t="shared" ref="W1633" si="1699">W1632+1</f>
        <v>146</v>
      </c>
      <c r="X1633">
        <f t="shared" si="1647"/>
        <v>64.261904761904759</v>
      </c>
    </row>
    <row r="1634" spans="1:24" x14ac:dyDescent="0.45">
      <c r="A1634">
        <v>2025</v>
      </c>
      <c r="B1634">
        <v>5</v>
      </c>
      <c r="C1634">
        <v>27</v>
      </c>
      <c r="D1634">
        <v>74</v>
      </c>
      <c r="E1634">
        <v>56</v>
      </c>
      <c r="F1634">
        <v>0.45</v>
      </c>
      <c r="G1634">
        <v>0</v>
      </c>
      <c r="H1634">
        <v>0</v>
      </c>
      <c r="S1634">
        <f t="shared" si="1681"/>
        <v>147</v>
      </c>
      <c r="T1634">
        <f t="shared" si="1692"/>
        <v>65</v>
      </c>
      <c r="U1634" s="31">
        <f t="shared" si="1681"/>
        <v>147</v>
      </c>
      <c r="V1634">
        <f t="shared" si="1638"/>
        <v>65.642857142857139</v>
      </c>
      <c r="W1634" s="31">
        <f t="shared" ref="W1634" si="1700">W1633+1</f>
        <v>147</v>
      </c>
      <c r="X1634">
        <f t="shared" si="1647"/>
        <v>64.666666666666671</v>
      </c>
    </row>
    <row r="1635" spans="1:24" x14ac:dyDescent="0.45">
      <c r="A1635">
        <v>2025</v>
      </c>
      <c r="B1635">
        <v>5</v>
      </c>
      <c r="C1635">
        <v>28</v>
      </c>
      <c r="D1635">
        <v>75</v>
      </c>
      <c r="E1635">
        <v>56</v>
      </c>
      <c r="F1635">
        <v>7.0000000000000007E-2</v>
      </c>
      <c r="G1635">
        <v>0</v>
      </c>
      <c r="H1635">
        <v>0</v>
      </c>
      <c r="S1635">
        <f t="shared" si="1681"/>
        <v>148</v>
      </c>
      <c r="T1635">
        <f t="shared" si="1692"/>
        <v>65.5</v>
      </c>
      <c r="U1635" s="31">
        <f t="shared" si="1681"/>
        <v>148</v>
      </c>
      <c r="V1635">
        <f t="shared" si="1638"/>
        <v>65.428571428571431</v>
      </c>
      <c r="W1635" s="31">
        <f t="shared" ref="W1635" si="1701">W1634+1</f>
        <v>148</v>
      </c>
      <c r="X1635">
        <f t="shared" si="1647"/>
        <v>65.095238095238102</v>
      </c>
    </row>
    <row r="1636" spans="1:24" x14ac:dyDescent="0.45">
      <c r="A1636">
        <v>2025</v>
      </c>
      <c r="B1636">
        <v>5</v>
      </c>
      <c r="C1636">
        <v>29</v>
      </c>
      <c r="D1636">
        <v>73</v>
      </c>
      <c r="E1636">
        <v>61</v>
      </c>
      <c r="F1636">
        <v>0.13</v>
      </c>
      <c r="G1636">
        <v>0</v>
      </c>
      <c r="H1636">
        <v>0</v>
      </c>
      <c r="S1636">
        <f t="shared" si="1681"/>
        <v>149</v>
      </c>
      <c r="T1636">
        <f t="shared" si="1692"/>
        <v>67</v>
      </c>
      <c r="U1636" s="31">
        <f t="shared" si="1681"/>
        <v>149</v>
      </c>
      <c r="V1636">
        <f t="shared" si="1638"/>
        <v>65.071428571428569</v>
      </c>
      <c r="W1636" s="31">
        <f t="shared" ref="W1636" si="1702">W1635+1</f>
        <v>149</v>
      </c>
      <c r="X1636">
        <f t="shared" si="1647"/>
        <v>65.11904761904762</v>
      </c>
    </row>
    <row r="1637" spans="1:24" x14ac:dyDescent="0.45">
      <c r="A1637">
        <v>2025</v>
      </c>
      <c r="B1637">
        <v>5</v>
      </c>
      <c r="C1637">
        <v>30</v>
      </c>
      <c r="D1637">
        <v>72</v>
      </c>
      <c r="E1637">
        <v>55</v>
      </c>
      <c r="F1637">
        <v>0.12</v>
      </c>
      <c r="G1637">
        <v>0</v>
      </c>
      <c r="H1637">
        <v>0</v>
      </c>
      <c r="S1637">
        <f t="shared" si="1681"/>
        <v>150</v>
      </c>
      <c r="T1637">
        <f t="shared" si="1692"/>
        <v>63.5</v>
      </c>
      <c r="U1637" s="31">
        <f t="shared" si="1681"/>
        <v>150</v>
      </c>
      <c r="V1637">
        <f t="shared" si="1638"/>
        <v>64.392857142857139</v>
      </c>
      <c r="W1637" s="31">
        <f t="shared" ref="W1637" si="1703">W1636+1</f>
        <v>150</v>
      </c>
      <c r="X1637">
        <f t="shared" si="1647"/>
        <v>65.285714285714292</v>
      </c>
    </row>
    <row r="1638" spans="1:24" x14ac:dyDescent="0.45">
      <c r="A1638">
        <v>2025</v>
      </c>
      <c r="B1638">
        <v>5</v>
      </c>
      <c r="C1638">
        <v>31</v>
      </c>
      <c r="D1638">
        <v>74</v>
      </c>
      <c r="E1638">
        <v>52</v>
      </c>
      <c r="F1638">
        <v>0.33</v>
      </c>
      <c r="G1638">
        <v>0</v>
      </c>
      <c r="H1638">
        <v>0</v>
      </c>
      <c r="S1638">
        <f t="shared" si="1681"/>
        <v>151</v>
      </c>
      <c r="T1638">
        <f t="shared" si="1692"/>
        <v>63</v>
      </c>
      <c r="U1638" s="31">
        <f t="shared" si="1681"/>
        <v>151</v>
      </c>
      <c r="V1638">
        <f t="shared" si="1638"/>
        <v>63.857142857142854</v>
      </c>
      <c r="W1638" s="31">
        <f t="shared" ref="W1638" si="1704">W1637+1</f>
        <v>151</v>
      </c>
      <c r="X1638">
        <f t="shared" si="1647"/>
        <v>65.571428571428569</v>
      </c>
    </row>
    <row r="1639" spans="1:24" x14ac:dyDescent="0.45">
      <c r="A1639">
        <v>2025</v>
      </c>
      <c r="B1639">
        <v>6</v>
      </c>
      <c r="C1639">
        <v>1</v>
      </c>
      <c r="D1639">
        <v>75</v>
      </c>
      <c r="E1639">
        <v>54</v>
      </c>
      <c r="F1639" t="s">
        <v>116</v>
      </c>
      <c r="G1639" t="s">
        <v>117</v>
      </c>
      <c r="H1639">
        <v>0</v>
      </c>
      <c r="S1639">
        <f t="shared" si="1681"/>
        <v>152</v>
      </c>
      <c r="T1639">
        <f t="shared" si="1692"/>
        <v>64.5</v>
      </c>
      <c r="U1639" s="31">
        <f t="shared" si="1681"/>
        <v>152</v>
      </c>
      <c r="V1639">
        <f t="shared" si="1638"/>
        <v>63.75</v>
      </c>
      <c r="W1639" s="31">
        <f t="shared" ref="W1639" si="1705">W1638+1</f>
        <v>152</v>
      </c>
      <c r="X1639">
        <f t="shared" si="1647"/>
        <v>65.523809523809518</v>
      </c>
    </row>
    <row r="1640" spans="1:24" x14ac:dyDescent="0.45">
      <c r="A1640">
        <v>2025</v>
      </c>
      <c r="B1640">
        <v>6</v>
      </c>
      <c r="C1640">
        <v>2</v>
      </c>
      <c r="D1640">
        <v>78</v>
      </c>
      <c r="E1640">
        <v>48</v>
      </c>
      <c r="F1640">
        <v>0</v>
      </c>
      <c r="G1640">
        <v>0</v>
      </c>
      <c r="H1640">
        <v>0</v>
      </c>
      <c r="S1640">
        <f t="shared" si="1681"/>
        <v>153</v>
      </c>
      <c r="T1640">
        <f t="shared" si="1692"/>
        <v>63</v>
      </c>
      <c r="U1640" s="31">
        <f t="shared" si="1681"/>
        <v>153</v>
      </c>
      <c r="V1640">
        <f t="shared" ref="V1640:V1703" si="1706">AVERAGE(T1627:T1640)</f>
        <v>63.607142857142854</v>
      </c>
      <c r="W1640" s="31">
        <f t="shared" ref="W1640" si="1707">W1639+1</f>
        <v>153</v>
      </c>
      <c r="X1640">
        <f t="shared" si="1647"/>
        <v>65.404761904761898</v>
      </c>
    </row>
    <row r="1641" spans="1:24" x14ac:dyDescent="0.45">
      <c r="A1641">
        <v>2025</v>
      </c>
      <c r="B1641">
        <v>6</v>
      </c>
      <c r="C1641">
        <v>3</v>
      </c>
      <c r="D1641">
        <v>85</v>
      </c>
      <c r="E1641">
        <v>48</v>
      </c>
      <c r="F1641">
        <v>0</v>
      </c>
      <c r="G1641">
        <v>0</v>
      </c>
      <c r="H1641">
        <v>0</v>
      </c>
      <c r="S1641">
        <f t="shared" si="1681"/>
        <v>154</v>
      </c>
      <c r="T1641">
        <f t="shared" si="1692"/>
        <v>66.5</v>
      </c>
      <c r="U1641" s="31">
        <f t="shared" si="1681"/>
        <v>154</v>
      </c>
      <c r="V1641">
        <f t="shared" si="1706"/>
        <v>63.285714285714285</v>
      </c>
      <c r="W1641" s="31">
        <f t="shared" ref="W1641" si="1708">W1640+1</f>
        <v>154</v>
      </c>
      <c r="X1641">
        <f t="shared" si="1647"/>
        <v>65.333333333333329</v>
      </c>
    </row>
    <row r="1642" spans="1:24" x14ac:dyDescent="0.45">
      <c r="A1642">
        <v>2025</v>
      </c>
      <c r="B1642">
        <v>6</v>
      </c>
      <c r="C1642">
        <v>4</v>
      </c>
      <c r="D1642">
        <v>85</v>
      </c>
      <c r="E1642">
        <v>55</v>
      </c>
      <c r="F1642">
        <v>0</v>
      </c>
      <c r="G1642">
        <v>0</v>
      </c>
      <c r="H1642">
        <v>0</v>
      </c>
      <c r="S1642">
        <f t="shared" si="1681"/>
        <v>155</v>
      </c>
      <c r="T1642">
        <f t="shared" si="1692"/>
        <v>70</v>
      </c>
      <c r="U1642" s="31">
        <f t="shared" si="1681"/>
        <v>155</v>
      </c>
      <c r="V1642">
        <f t="shared" si="1706"/>
        <v>63.214285714285715</v>
      </c>
      <c r="W1642" s="31">
        <f t="shared" ref="W1642" si="1709">W1641+1</f>
        <v>155</v>
      </c>
      <c r="X1642">
        <f t="shared" si="1647"/>
        <v>65.404761904761898</v>
      </c>
    </row>
    <row r="1643" spans="1:24" x14ac:dyDescent="0.45">
      <c r="A1643">
        <v>2025</v>
      </c>
      <c r="B1643">
        <v>6</v>
      </c>
      <c r="C1643">
        <v>5</v>
      </c>
      <c r="D1643">
        <v>84</v>
      </c>
      <c r="E1643">
        <v>64</v>
      </c>
      <c r="F1643">
        <v>0</v>
      </c>
      <c r="G1643">
        <v>0</v>
      </c>
      <c r="H1643">
        <v>0</v>
      </c>
      <c r="S1643">
        <f t="shared" si="1681"/>
        <v>156</v>
      </c>
      <c r="T1643">
        <f t="shared" si="1692"/>
        <v>74</v>
      </c>
      <c r="U1643" s="31">
        <f t="shared" si="1681"/>
        <v>156</v>
      </c>
      <c r="V1643">
        <f t="shared" si="1706"/>
        <v>63.928571428571431</v>
      </c>
      <c r="W1643" s="31">
        <f t="shared" ref="W1643" si="1710">W1642+1</f>
        <v>156</v>
      </c>
      <c r="X1643">
        <f t="shared" si="1647"/>
        <v>65.5</v>
      </c>
    </row>
    <row r="1644" spans="1:24" x14ac:dyDescent="0.45">
      <c r="A1644">
        <v>2025</v>
      </c>
      <c r="B1644">
        <v>6</v>
      </c>
      <c r="C1644">
        <v>6</v>
      </c>
      <c r="D1644">
        <v>84</v>
      </c>
      <c r="E1644">
        <v>62</v>
      </c>
      <c r="F1644">
        <v>0.08</v>
      </c>
      <c r="G1644">
        <v>0</v>
      </c>
      <c r="H1644">
        <v>0</v>
      </c>
      <c r="S1644">
        <f t="shared" si="1681"/>
        <v>157</v>
      </c>
      <c r="T1644">
        <f t="shared" si="1692"/>
        <v>73</v>
      </c>
      <c r="U1644" s="31">
        <f t="shared" si="1681"/>
        <v>157</v>
      </c>
      <c r="V1644">
        <f t="shared" si="1706"/>
        <v>65.107142857142861</v>
      </c>
      <c r="W1644" s="31">
        <f t="shared" ref="W1644" si="1711">W1643+1</f>
        <v>157</v>
      </c>
      <c r="X1644">
        <f t="shared" si="1647"/>
        <v>65.5</v>
      </c>
    </row>
    <row r="1645" spans="1:24" x14ac:dyDescent="0.45">
      <c r="A1645">
        <v>2025</v>
      </c>
      <c r="B1645">
        <v>6</v>
      </c>
      <c r="C1645">
        <v>7</v>
      </c>
      <c r="D1645">
        <v>83</v>
      </c>
      <c r="E1645">
        <v>64</v>
      </c>
      <c r="F1645">
        <v>0.41</v>
      </c>
      <c r="G1645">
        <v>0</v>
      </c>
      <c r="H1645">
        <v>0</v>
      </c>
      <c r="S1645">
        <f t="shared" si="1681"/>
        <v>158</v>
      </c>
      <c r="T1645">
        <f t="shared" si="1692"/>
        <v>73.5</v>
      </c>
      <c r="U1645" s="31">
        <f t="shared" si="1681"/>
        <v>158</v>
      </c>
      <c r="V1645">
        <f t="shared" si="1706"/>
        <v>66.464285714285708</v>
      </c>
      <c r="W1645" s="31">
        <f t="shared" ref="W1645" si="1712">W1644+1</f>
        <v>158</v>
      </c>
      <c r="X1645">
        <f t="shared" si="1647"/>
        <v>65.642857142857139</v>
      </c>
    </row>
    <row r="1646" spans="1:24" x14ac:dyDescent="0.45">
      <c r="A1646">
        <v>2025</v>
      </c>
      <c r="B1646">
        <v>6</v>
      </c>
      <c r="C1646">
        <v>8</v>
      </c>
      <c r="D1646">
        <v>83</v>
      </c>
      <c r="E1646">
        <v>63</v>
      </c>
      <c r="F1646" t="s">
        <v>116</v>
      </c>
      <c r="G1646" t="s">
        <v>117</v>
      </c>
      <c r="H1646">
        <v>0</v>
      </c>
      <c r="S1646">
        <f t="shared" si="1681"/>
        <v>159</v>
      </c>
      <c r="T1646">
        <f t="shared" si="1692"/>
        <v>73</v>
      </c>
      <c r="U1646" s="31">
        <f t="shared" si="1681"/>
        <v>159</v>
      </c>
      <c r="V1646">
        <f t="shared" si="1706"/>
        <v>67.285714285714292</v>
      </c>
      <c r="W1646" s="31">
        <f t="shared" ref="W1646" si="1713">W1645+1</f>
        <v>159</v>
      </c>
      <c r="X1646">
        <f t="shared" si="1647"/>
        <v>65.976190476190482</v>
      </c>
    </row>
    <row r="1647" spans="1:24" x14ac:dyDescent="0.45">
      <c r="A1647">
        <v>2025</v>
      </c>
      <c r="B1647">
        <v>6</v>
      </c>
      <c r="C1647">
        <v>9</v>
      </c>
      <c r="D1647">
        <v>81</v>
      </c>
      <c r="E1647">
        <v>58</v>
      </c>
      <c r="F1647">
        <v>0.02</v>
      </c>
      <c r="G1647">
        <v>0</v>
      </c>
      <c r="H1647">
        <v>0</v>
      </c>
      <c r="S1647">
        <f t="shared" si="1681"/>
        <v>160</v>
      </c>
      <c r="T1647">
        <f t="shared" si="1692"/>
        <v>69.5</v>
      </c>
      <c r="U1647" s="31">
        <f t="shared" si="1681"/>
        <v>160</v>
      </c>
      <c r="V1647">
        <f t="shared" si="1706"/>
        <v>67.928571428571431</v>
      </c>
      <c r="W1647" s="31">
        <f t="shared" ref="W1647" si="1714">W1646+1</f>
        <v>160</v>
      </c>
      <c r="X1647">
        <f t="shared" ref="X1647:X1710" si="1715">AVERAGE(T1627:T1647)</f>
        <v>66.19047619047619</v>
      </c>
    </row>
    <row r="1648" spans="1:24" x14ac:dyDescent="0.45">
      <c r="A1648">
        <v>2025</v>
      </c>
      <c r="B1648">
        <v>6</v>
      </c>
      <c r="C1648">
        <v>10</v>
      </c>
      <c r="D1648">
        <v>81</v>
      </c>
      <c r="E1648">
        <v>58</v>
      </c>
      <c r="F1648" t="s">
        <v>116</v>
      </c>
      <c r="G1648" t="s">
        <v>117</v>
      </c>
      <c r="H1648">
        <v>0</v>
      </c>
      <c r="S1648">
        <f t="shared" si="1681"/>
        <v>161</v>
      </c>
      <c r="T1648">
        <f t="shared" si="1692"/>
        <v>69.5</v>
      </c>
      <c r="U1648" s="31">
        <f t="shared" si="1681"/>
        <v>161</v>
      </c>
      <c r="V1648">
        <f t="shared" si="1706"/>
        <v>68.25</v>
      </c>
      <c r="W1648" s="31">
        <f t="shared" ref="W1648" si="1716">W1647+1</f>
        <v>161</v>
      </c>
      <c r="X1648">
        <f t="shared" si="1715"/>
        <v>66.11904761904762</v>
      </c>
    </row>
    <row r="1649" spans="1:24" x14ac:dyDescent="0.45">
      <c r="A1649">
        <v>2025</v>
      </c>
      <c r="B1649">
        <v>6</v>
      </c>
      <c r="C1649">
        <v>11</v>
      </c>
      <c r="D1649">
        <v>84</v>
      </c>
      <c r="E1649">
        <v>54</v>
      </c>
      <c r="F1649">
        <v>0</v>
      </c>
      <c r="G1649">
        <v>0</v>
      </c>
      <c r="H1649">
        <v>0</v>
      </c>
      <c r="S1649">
        <f t="shared" si="1681"/>
        <v>162</v>
      </c>
      <c r="T1649">
        <f t="shared" si="1692"/>
        <v>69</v>
      </c>
      <c r="U1649" s="31">
        <f t="shared" si="1681"/>
        <v>162</v>
      </c>
      <c r="V1649">
        <f t="shared" si="1706"/>
        <v>68.5</v>
      </c>
      <c r="W1649" s="31">
        <f t="shared" ref="W1649" si="1717">W1648+1</f>
        <v>162</v>
      </c>
      <c r="X1649">
        <f t="shared" si="1715"/>
        <v>66.023809523809518</v>
      </c>
    </row>
    <row r="1650" spans="1:24" x14ac:dyDescent="0.45">
      <c r="A1650">
        <v>2025</v>
      </c>
      <c r="B1650">
        <v>6</v>
      </c>
      <c r="C1650">
        <v>12</v>
      </c>
      <c r="D1650">
        <v>87</v>
      </c>
      <c r="E1650">
        <v>57</v>
      </c>
      <c r="F1650">
        <v>0</v>
      </c>
      <c r="G1650">
        <v>0</v>
      </c>
      <c r="H1650">
        <v>0</v>
      </c>
      <c r="S1650">
        <f t="shared" si="1681"/>
        <v>163</v>
      </c>
      <c r="T1650">
        <f t="shared" si="1692"/>
        <v>72</v>
      </c>
      <c r="U1650" s="31">
        <f t="shared" si="1681"/>
        <v>163</v>
      </c>
      <c r="V1650">
        <f t="shared" si="1706"/>
        <v>68.857142857142861</v>
      </c>
      <c r="W1650" s="31">
        <f t="shared" ref="W1650" si="1718">W1649+1</f>
        <v>163</v>
      </c>
      <c r="X1650">
        <f t="shared" si="1715"/>
        <v>66.404761904761898</v>
      </c>
    </row>
    <row r="1651" spans="1:24" x14ac:dyDescent="0.45">
      <c r="A1651">
        <v>2025</v>
      </c>
      <c r="B1651">
        <v>6</v>
      </c>
      <c r="C1651">
        <v>13</v>
      </c>
      <c r="D1651">
        <v>86</v>
      </c>
      <c r="E1651">
        <v>65</v>
      </c>
      <c r="F1651">
        <v>0.22</v>
      </c>
      <c r="G1651">
        <v>0</v>
      </c>
      <c r="H1651">
        <v>0</v>
      </c>
      <c r="S1651">
        <f t="shared" si="1681"/>
        <v>164</v>
      </c>
      <c r="T1651">
        <f t="shared" si="1692"/>
        <v>75.5</v>
      </c>
      <c r="U1651" s="31">
        <f t="shared" si="1681"/>
        <v>164</v>
      </c>
      <c r="V1651">
        <f t="shared" si="1706"/>
        <v>69.714285714285708</v>
      </c>
      <c r="W1651" s="31">
        <f t="shared" ref="W1651" si="1719">W1650+1</f>
        <v>164</v>
      </c>
      <c r="X1651">
        <f t="shared" si="1715"/>
        <v>67.30952380952381</v>
      </c>
    </row>
    <row r="1652" spans="1:24" x14ac:dyDescent="0.45">
      <c r="A1652">
        <v>2025</v>
      </c>
      <c r="B1652">
        <v>6</v>
      </c>
      <c r="C1652">
        <v>14</v>
      </c>
      <c r="D1652">
        <v>86</v>
      </c>
      <c r="E1652">
        <v>66</v>
      </c>
      <c r="F1652" t="s">
        <v>116</v>
      </c>
      <c r="G1652" t="s">
        <v>117</v>
      </c>
      <c r="H1652">
        <v>0</v>
      </c>
      <c r="S1652">
        <f t="shared" si="1681"/>
        <v>165</v>
      </c>
      <c r="T1652">
        <f t="shared" si="1692"/>
        <v>76</v>
      </c>
      <c r="U1652" s="31">
        <f t="shared" si="1681"/>
        <v>165</v>
      </c>
      <c r="V1652">
        <f t="shared" si="1706"/>
        <v>70.642857142857139</v>
      </c>
      <c r="W1652" s="31">
        <f t="shared" ref="W1652" si="1720">W1651+1</f>
        <v>165</v>
      </c>
      <c r="X1652">
        <f t="shared" si="1715"/>
        <v>68.333333333333329</v>
      </c>
    </row>
    <row r="1653" spans="1:24" x14ac:dyDescent="0.45">
      <c r="A1653">
        <v>2025</v>
      </c>
      <c r="B1653">
        <v>6</v>
      </c>
      <c r="C1653">
        <v>15</v>
      </c>
      <c r="D1653">
        <v>81</v>
      </c>
      <c r="E1653">
        <v>67</v>
      </c>
      <c r="F1653">
        <v>0.56999999999999995</v>
      </c>
      <c r="G1653">
        <v>0</v>
      </c>
      <c r="H1653">
        <v>0</v>
      </c>
      <c r="S1653">
        <f t="shared" si="1681"/>
        <v>166</v>
      </c>
      <c r="T1653">
        <f t="shared" si="1692"/>
        <v>74</v>
      </c>
      <c r="U1653" s="31">
        <f t="shared" si="1681"/>
        <v>166</v>
      </c>
      <c r="V1653">
        <f t="shared" si="1706"/>
        <v>71.321428571428569</v>
      </c>
      <c r="W1653" s="31">
        <f t="shared" ref="W1653" si="1721">W1652+1</f>
        <v>166</v>
      </c>
      <c r="X1653">
        <f t="shared" si="1715"/>
        <v>68.928571428571431</v>
      </c>
    </row>
    <row r="1654" spans="1:24" x14ac:dyDescent="0.45">
      <c r="A1654">
        <v>2025</v>
      </c>
      <c r="B1654">
        <v>6</v>
      </c>
      <c r="C1654">
        <v>16</v>
      </c>
      <c r="D1654">
        <v>82</v>
      </c>
      <c r="E1654">
        <v>68</v>
      </c>
      <c r="F1654">
        <v>0.45</v>
      </c>
      <c r="G1654">
        <v>0</v>
      </c>
      <c r="H1654">
        <v>0</v>
      </c>
      <c r="S1654">
        <f t="shared" si="1681"/>
        <v>167</v>
      </c>
      <c r="T1654">
        <f t="shared" si="1692"/>
        <v>75</v>
      </c>
      <c r="U1654" s="31">
        <f t="shared" si="1681"/>
        <v>167</v>
      </c>
      <c r="V1654">
        <f t="shared" si="1706"/>
        <v>72.178571428571431</v>
      </c>
      <c r="W1654" s="31">
        <f t="shared" ref="W1654" si="1722">W1653+1</f>
        <v>167</v>
      </c>
      <c r="X1654">
        <f t="shared" si="1715"/>
        <v>69.61904761904762</v>
      </c>
    </row>
    <row r="1655" spans="1:24" x14ac:dyDescent="0.45">
      <c r="A1655">
        <v>2025</v>
      </c>
      <c r="B1655">
        <v>6</v>
      </c>
      <c r="C1655">
        <v>17</v>
      </c>
      <c r="D1655">
        <v>87</v>
      </c>
      <c r="E1655">
        <v>68</v>
      </c>
      <c r="F1655">
        <v>0.56000000000000005</v>
      </c>
      <c r="G1655">
        <v>0</v>
      </c>
      <c r="H1655">
        <v>0</v>
      </c>
      <c r="S1655">
        <f t="shared" si="1681"/>
        <v>168</v>
      </c>
      <c r="T1655">
        <f t="shared" si="1692"/>
        <v>77.5</v>
      </c>
      <c r="U1655" s="31">
        <f t="shared" si="1681"/>
        <v>168</v>
      </c>
      <c r="V1655">
        <f t="shared" si="1706"/>
        <v>72.964285714285708</v>
      </c>
      <c r="W1655" s="31">
        <f t="shared" ref="W1655" si="1723">W1654+1</f>
        <v>168</v>
      </c>
      <c r="X1655">
        <f t="shared" si="1715"/>
        <v>70.214285714285708</v>
      </c>
    </row>
    <row r="1656" spans="1:24" x14ac:dyDescent="0.45">
      <c r="A1656">
        <v>2025</v>
      </c>
      <c r="B1656">
        <v>6</v>
      </c>
      <c r="C1656">
        <v>18</v>
      </c>
      <c r="D1656">
        <v>82</v>
      </c>
      <c r="E1656">
        <v>68</v>
      </c>
      <c r="F1656">
        <v>0.01</v>
      </c>
      <c r="G1656">
        <v>0</v>
      </c>
      <c r="H1656">
        <v>0</v>
      </c>
      <c r="S1656">
        <f t="shared" si="1681"/>
        <v>169</v>
      </c>
      <c r="T1656">
        <f t="shared" si="1692"/>
        <v>75</v>
      </c>
      <c r="U1656" s="31">
        <f t="shared" si="1681"/>
        <v>169</v>
      </c>
      <c r="V1656">
        <f t="shared" si="1706"/>
        <v>73.321428571428569</v>
      </c>
      <c r="W1656" s="31">
        <f t="shared" ref="W1656" si="1724">W1655+1</f>
        <v>169</v>
      </c>
      <c r="X1656">
        <f t="shared" si="1715"/>
        <v>70.666666666666671</v>
      </c>
    </row>
    <row r="1657" spans="1:24" x14ac:dyDescent="0.45">
      <c r="A1657">
        <v>2025</v>
      </c>
      <c r="B1657">
        <v>6</v>
      </c>
      <c r="C1657">
        <v>19</v>
      </c>
      <c r="D1657">
        <v>82</v>
      </c>
      <c r="E1657">
        <v>66</v>
      </c>
      <c r="F1657">
        <v>0.52</v>
      </c>
      <c r="G1657">
        <v>0</v>
      </c>
      <c r="H1657">
        <v>0</v>
      </c>
      <c r="S1657">
        <f t="shared" si="1681"/>
        <v>170</v>
      </c>
      <c r="T1657">
        <f t="shared" si="1692"/>
        <v>74</v>
      </c>
      <c r="U1657" s="31">
        <f t="shared" si="1681"/>
        <v>170</v>
      </c>
      <c r="V1657">
        <f t="shared" si="1706"/>
        <v>73.321428571428569</v>
      </c>
      <c r="W1657" s="31">
        <f t="shared" ref="W1657" si="1725">W1656+1</f>
        <v>170</v>
      </c>
      <c r="X1657">
        <f t="shared" si="1715"/>
        <v>71</v>
      </c>
    </row>
    <row r="1658" spans="1:24" x14ac:dyDescent="0.45">
      <c r="A1658">
        <v>2025</v>
      </c>
      <c r="B1658">
        <v>6</v>
      </c>
      <c r="C1658">
        <v>20</v>
      </c>
      <c r="D1658">
        <v>84</v>
      </c>
      <c r="E1658">
        <v>63</v>
      </c>
      <c r="F1658">
        <v>0</v>
      </c>
      <c r="G1658">
        <v>0</v>
      </c>
      <c r="H1658">
        <v>0</v>
      </c>
      <c r="S1658">
        <f t="shared" si="1681"/>
        <v>171</v>
      </c>
      <c r="T1658">
        <f t="shared" si="1692"/>
        <v>73.5</v>
      </c>
      <c r="U1658" s="31">
        <f t="shared" si="1681"/>
        <v>171</v>
      </c>
      <c r="V1658">
        <f t="shared" si="1706"/>
        <v>73.357142857142861</v>
      </c>
      <c r="W1658" s="31">
        <f t="shared" ref="W1658" si="1726">W1657+1</f>
        <v>171</v>
      </c>
      <c r="X1658">
        <f t="shared" si="1715"/>
        <v>71.476190476190482</v>
      </c>
    </row>
    <row r="1659" spans="1:24" x14ac:dyDescent="0.45">
      <c r="A1659">
        <v>2025</v>
      </c>
      <c r="B1659">
        <v>6</v>
      </c>
      <c r="C1659">
        <v>21</v>
      </c>
      <c r="D1659">
        <v>88</v>
      </c>
      <c r="E1659">
        <v>61</v>
      </c>
      <c r="F1659">
        <v>0</v>
      </c>
      <c r="G1659">
        <v>0</v>
      </c>
      <c r="H1659">
        <v>0</v>
      </c>
      <c r="S1659">
        <f t="shared" si="1681"/>
        <v>172</v>
      </c>
      <c r="T1659">
        <f t="shared" si="1692"/>
        <v>74.5</v>
      </c>
      <c r="U1659" s="31">
        <f t="shared" si="1681"/>
        <v>172</v>
      </c>
      <c r="V1659">
        <f t="shared" si="1706"/>
        <v>73.428571428571431</v>
      </c>
      <c r="W1659" s="31">
        <f t="shared" ref="W1659" si="1727">W1658+1</f>
        <v>172</v>
      </c>
      <c r="X1659">
        <f t="shared" si="1715"/>
        <v>72.023809523809518</v>
      </c>
    </row>
    <row r="1660" spans="1:24" x14ac:dyDescent="0.45">
      <c r="A1660">
        <v>2025</v>
      </c>
      <c r="B1660">
        <v>6</v>
      </c>
      <c r="C1660">
        <v>22</v>
      </c>
      <c r="D1660">
        <v>91</v>
      </c>
      <c r="E1660">
        <v>64</v>
      </c>
      <c r="F1660">
        <v>0</v>
      </c>
      <c r="G1660">
        <v>0</v>
      </c>
      <c r="H1660">
        <v>0</v>
      </c>
      <c r="S1660">
        <f t="shared" si="1681"/>
        <v>173</v>
      </c>
      <c r="T1660">
        <f t="shared" si="1692"/>
        <v>77.5</v>
      </c>
      <c r="U1660" s="31">
        <f t="shared" si="1681"/>
        <v>173</v>
      </c>
      <c r="V1660">
        <f t="shared" si="1706"/>
        <v>73.75</v>
      </c>
      <c r="W1660" s="31">
        <f t="shared" ref="W1660" si="1728">W1659+1</f>
        <v>173</v>
      </c>
      <c r="X1660">
        <f t="shared" si="1715"/>
        <v>72.642857142857139</v>
      </c>
    </row>
    <row r="1661" spans="1:24" x14ac:dyDescent="0.45">
      <c r="A1661">
        <v>2025</v>
      </c>
      <c r="B1661">
        <v>6</v>
      </c>
      <c r="C1661">
        <v>23</v>
      </c>
      <c r="D1661">
        <v>92</v>
      </c>
      <c r="E1661">
        <v>66</v>
      </c>
      <c r="F1661">
        <v>0</v>
      </c>
      <c r="G1661">
        <v>0</v>
      </c>
      <c r="H1661">
        <v>0</v>
      </c>
      <c r="S1661">
        <f t="shared" si="1681"/>
        <v>174</v>
      </c>
      <c r="T1661">
        <f t="shared" si="1692"/>
        <v>79</v>
      </c>
      <c r="U1661" s="31">
        <f t="shared" si="1681"/>
        <v>174</v>
      </c>
      <c r="V1661">
        <f t="shared" si="1706"/>
        <v>74.428571428571431</v>
      </c>
      <c r="W1661" s="31">
        <f t="shared" ref="W1661" si="1729">W1660+1</f>
        <v>174</v>
      </c>
      <c r="X1661">
        <f t="shared" si="1715"/>
        <v>73.404761904761898</v>
      </c>
    </row>
    <row r="1662" spans="1:24" x14ac:dyDescent="0.45">
      <c r="A1662">
        <v>2025</v>
      </c>
      <c r="B1662">
        <v>6</v>
      </c>
      <c r="C1662">
        <v>24</v>
      </c>
      <c r="D1662">
        <v>94</v>
      </c>
      <c r="E1662">
        <v>69</v>
      </c>
      <c r="F1662">
        <v>0</v>
      </c>
      <c r="G1662">
        <v>0</v>
      </c>
      <c r="H1662">
        <v>0</v>
      </c>
      <c r="S1662">
        <f t="shared" si="1681"/>
        <v>175</v>
      </c>
      <c r="T1662">
        <f t="shared" si="1692"/>
        <v>81.5</v>
      </c>
      <c r="U1662" s="31">
        <f t="shared" si="1681"/>
        <v>175</v>
      </c>
      <c r="V1662">
        <f t="shared" si="1706"/>
        <v>75.285714285714292</v>
      </c>
      <c r="W1662" s="31">
        <f t="shared" ref="W1662" si="1730">W1661+1</f>
        <v>175</v>
      </c>
      <c r="X1662">
        <f t="shared" si="1715"/>
        <v>74.11904761904762</v>
      </c>
    </row>
    <row r="1663" spans="1:24" x14ac:dyDescent="0.45">
      <c r="A1663">
        <v>2025</v>
      </c>
      <c r="B1663">
        <v>6</v>
      </c>
      <c r="C1663">
        <v>25</v>
      </c>
      <c r="D1663">
        <v>93</v>
      </c>
      <c r="E1663">
        <v>68</v>
      </c>
      <c r="F1663">
        <v>0</v>
      </c>
      <c r="G1663">
        <v>0</v>
      </c>
      <c r="H1663">
        <v>0</v>
      </c>
      <c r="S1663">
        <f t="shared" si="1681"/>
        <v>176</v>
      </c>
      <c r="T1663">
        <f t="shared" si="1692"/>
        <v>80.5</v>
      </c>
      <c r="U1663" s="31">
        <f t="shared" si="1681"/>
        <v>176</v>
      </c>
      <c r="V1663">
        <f t="shared" si="1706"/>
        <v>76.107142857142861</v>
      </c>
      <c r="W1663" s="31">
        <f t="shared" ref="W1663" si="1731">W1662+1</f>
        <v>176</v>
      </c>
      <c r="X1663">
        <f t="shared" si="1715"/>
        <v>74.61904761904762</v>
      </c>
    </row>
    <row r="1664" spans="1:24" x14ac:dyDescent="0.45">
      <c r="A1664">
        <v>2025</v>
      </c>
      <c r="B1664">
        <v>6</v>
      </c>
      <c r="C1664">
        <v>26</v>
      </c>
      <c r="D1664">
        <v>87</v>
      </c>
      <c r="E1664">
        <v>69</v>
      </c>
      <c r="F1664">
        <v>0.55000000000000004</v>
      </c>
      <c r="G1664">
        <v>0</v>
      </c>
      <c r="H1664">
        <v>0</v>
      </c>
      <c r="S1664">
        <f t="shared" si="1681"/>
        <v>177</v>
      </c>
      <c r="T1664">
        <f t="shared" si="1692"/>
        <v>78</v>
      </c>
      <c r="U1664" s="31">
        <f t="shared" si="1681"/>
        <v>177</v>
      </c>
      <c r="V1664">
        <f t="shared" si="1706"/>
        <v>76.535714285714292</v>
      </c>
      <c r="W1664" s="31">
        <f t="shared" ref="W1664" si="1732">W1663+1</f>
        <v>177</v>
      </c>
      <c r="X1664">
        <f t="shared" si="1715"/>
        <v>74.80952380952381</v>
      </c>
    </row>
    <row r="1665" spans="1:24" x14ac:dyDescent="0.45">
      <c r="A1665">
        <v>2025</v>
      </c>
      <c r="B1665">
        <v>6</v>
      </c>
      <c r="C1665">
        <v>27</v>
      </c>
      <c r="D1665">
        <v>88</v>
      </c>
      <c r="E1665">
        <v>67</v>
      </c>
      <c r="F1665">
        <v>1</v>
      </c>
      <c r="G1665">
        <v>0</v>
      </c>
      <c r="H1665">
        <v>0</v>
      </c>
      <c r="S1665">
        <f t="shared" si="1681"/>
        <v>178</v>
      </c>
      <c r="T1665">
        <f t="shared" si="1692"/>
        <v>77.5</v>
      </c>
      <c r="U1665" s="31">
        <f t="shared" si="1681"/>
        <v>178</v>
      </c>
      <c r="V1665">
        <f t="shared" si="1706"/>
        <v>76.678571428571431</v>
      </c>
      <c r="W1665" s="31">
        <f t="shared" ref="W1665" si="1733">W1664+1</f>
        <v>178</v>
      </c>
      <c r="X1665">
        <f t="shared" si="1715"/>
        <v>75.023809523809518</v>
      </c>
    </row>
    <row r="1666" spans="1:24" x14ac:dyDescent="0.45">
      <c r="A1666">
        <v>2025</v>
      </c>
      <c r="B1666">
        <v>6</v>
      </c>
      <c r="C1666">
        <v>28</v>
      </c>
      <c r="D1666">
        <v>86</v>
      </c>
      <c r="E1666">
        <v>67</v>
      </c>
      <c r="F1666">
        <v>0</v>
      </c>
      <c r="G1666">
        <v>0</v>
      </c>
      <c r="H1666">
        <v>0</v>
      </c>
      <c r="S1666">
        <f t="shared" si="1681"/>
        <v>179</v>
      </c>
      <c r="T1666">
        <f t="shared" si="1692"/>
        <v>76.5</v>
      </c>
      <c r="U1666" s="31">
        <f t="shared" si="1681"/>
        <v>179</v>
      </c>
      <c r="V1666">
        <f t="shared" si="1706"/>
        <v>76.714285714285708</v>
      </c>
      <c r="W1666" s="31">
        <f t="shared" ref="W1666" si="1734">W1665+1</f>
        <v>179</v>
      </c>
      <c r="X1666">
        <f t="shared" si="1715"/>
        <v>75.166666666666671</v>
      </c>
    </row>
    <row r="1667" spans="1:24" x14ac:dyDescent="0.45">
      <c r="A1667">
        <v>2025</v>
      </c>
      <c r="B1667">
        <v>6</v>
      </c>
      <c r="C1667">
        <v>29</v>
      </c>
      <c r="D1667">
        <v>89</v>
      </c>
      <c r="E1667">
        <v>67</v>
      </c>
      <c r="F1667">
        <v>0</v>
      </c>
      <c r="G1667">
        <v>0</v>
      </c>
      <c r="H1667">
        <v>0</v>
      </c>
      <c r="S1667">
        <f t="shared" si="1681"/>
        <v>180</v>
      </c>
      <c r="T1667">
        <f t="shared" si="1692"/>
        <v>78</v>
      </c>
      <c r="U1667" s="31">
        <f t="shared" si="1681"/>
        <v>180</v>
      </c>
      <c r="V1667">
        <f t="shared" si="1706"/>
        <v>77</v>
      </c>
      <c r="W1667" s="31">
        <f t="shared" ref="W1667" si="1735">W1666+1</f>
        <v>180</v>
      </c>
      <c r="X1667">
        <f t="shared" si="1715"/>
        <v>75.404761904761898</v>
      </c>
    </row>
    <row r="1668" spans="1:24" x14ac:dyDescent="0.45">
      <c r="A1668">
        <v>2025</v>
      </c>
      <c r="B1668">
        <v>6</v>
      </c>
      <c r="C1668">
        <v>30</v>
      </c>
      <c r="D1668">
        <v>89</v>
      </c>
      <c r="E1668">
        <v>67</v>
      </c>
      <c r="F1668">
        <v>1.1399999999999999</v>
      </c>
      <c r="G1668">
        <v>0</v>
      </c>
      <c r="H1668">
        <v>0</v>
      </c>
      <c r="S1668">
        <f t="shared" si="1681"/>
        <v>181</v>
      </c>
      <c r="T1668">
        <f t="shared" si="1692"/>
        <v>78</v>
      </c>
      <c r="U1668" s="31">
        <f t="shared" si="1681"/>
        <v>181</v>
      </c>
      <c r="V1668">
        <f t="shared" si="1706"/>
        <v>77.214285714285708</v>
      </c>
      <c r="W1668" s="31">
        <f t="shared" ref="W1668" si="1736">W1667+1</f>
        <v>181</v>
      </c>
      <c r="X1668">
        <f t="shared" si="1715"/>
        <v>75.80952380952381</v>
      </c>
    </row>
    <row r="1669" spans="1:24" x14ac:dyDescent="0.45">
      <c r="A1669">
        <v>2025</v>
      </c>
      <c r="B1669">
        <v>7</v>
      </c>
      <c r="C1669">
        <v>1</v>
      </c>
      <c r="D1669">
        <v>88</v>
      </c>
      <c r="E1669">
        <v>70</v>
      </c>
      <c r="F1669">
        <v>0.54</v>
      </c>
      <c r="G1669">
        <v>0</v>
      </c>
      <c r="H1669">
        <v>0</v>
      </c>
      <c r="S1669">
        <f t="shared" si="1681"/>
        <v>182</v>
      </c>
      <c r="T1669">
        <f t="shared" si="1692"/>
        <v>79</v>
      </c>
      <c r="U1669" s="31">
        <f t="shared" si="1681"/>
        <v>182</v>
      </c>
      <c r="V1669">
        <f t="shared" si="1706"/>
        <v>77.321428571428569</v>
      </c>
      <c r="W1669" s="31">
        <f t="shared" ref="W1669" si="1737">W1668+1</f>
        <v>182</v>
      </c>
      <c r="X1669">
        <f t="shared" si="1715"/>
        <v>76.261904761904759</v>
      </c>
    </row>
    <row r="1670" spans="1:24" x14ac:dyDescent="0.45">
      <c r="A1670">
        <v>2025</v>
      </c>
      <c r="B1670">
        <v>7</v>
      </c>
      <c r="C1670">
        <v>2</v>
      </c>
      <c r="D1670">
        <v>86</v>
      </c>
      <c r="E1670">
        <v>65</v>
      </c>
      <c r="F1670" t="s">
        <v>116</v>
      </c>
      <c r="G1670" t="s">
        <v>117</v>
      </c>
      <c r="H1670">
        <v>0</v>
      </c>
      <c r="S1670">
        <f t="shared" si="1681"/>
        <v>183</v>
      </c>
      <c r="T1670">
        <f t="shared" si="1692"/>
        <v>75.5</v>
      </c>
      <c r="U1670" s="31">
        <f t="shared" si="1681"/>
        <v>183</v>
      </c>
      <c r="V1670">
        <f t="shared" si="1706"/>
        <v>77.357142857142861</v>
      </c>
      <c r="W1670" s="31">
        <f t="shared" ref="W1670" si="1738">W1669+1</f>
        <v>183</v>
      </c>
      <c r="X1670">
        <f t="shared" si="1715"/>
        <v>76.571428571428569</v>
      </c>
    </row>
    <row r="1671" spans="1:24" x14ac:dyDescent="0.45">
      <c r="A1671">
        <v>2025</v>
      </c>
      <c r="B1671">
        <v>7</v>
      </c>
      <c r="C1671">
        <v>3</v>
      </c>
      <c r="D1671">
        <v>86</v>
      </c>
      <c r="E1671">
        <v>62</v>
      </c>
      <c r="F1671">
        <v>0</v>
      </c>
      <c r="G1671">
        <v>0</v>
      </c>
      <c r="H1671">
        <v>0</v>
      </c>
      <c r="S1671">
        <f t="shared" si="1681"/>
        <v>184</v>
      </c>
      <c r="T1671">
        <f t="shared" si="1692"/>
        <v>74</v>
      </c>
      <c r="U1671" s="31">
        <f t="shared" si="1681"/>
        <v>184</v>
      </c>
      <c r="V1671">
        <f t="shared" si="1706"/>
        <v>77.357142857142861</v>
      </c>
      <c r="W1671" s="31">
        <f t="shared" ref="W1671" si="1739">W1670+1</f>
        <v>184</v>
      </c>
      <c r="X1671">
        <f t="shared" si="1715"/>
        <v>76.666666666666671</v>
      </c>
    </row>
    <row r="1672" spans="1:24" x14ac:dyDescent="0.45">
      <c r="A1672">
        <v>2025</v>
      </c>
      <c r="B1672">
        <v>7</v>
      </c>
      <c r="C1672">
        <v>4</v>
      </c>
      <c r="D1672">
        <v>89</v>
      </c>
      <c r="E1672">
        <v>61</v>
      </c>
      <c r="F1672">
        <v>0</v>
      </c>
      <c r="G1672">
        <v>0</v>
      </c>
      <c r="H1672">
        <v>0</v>
      </c>
      <c r="S1672">
        <f t="shared" si="1681"/>
        <v>185</v>
      </c>
      <c r="T1672">
        <f t="shared" si="1692"/>
        <v>75</v>
      </c>
      <c r="U1672" s="31">
        <f t="shared" si="1681"/>
        <v>185</v>
      </c>
      <c r="V1672">
        <f t="shared" si="1706"/>
        <v>77.464285714285708</v>
      </c>
      <c r="W1672" s="31">
        <f t="shared" ref="W1672" si="1740">W1671+1</f>
        <v>185</v>
      </c>
      <c r="X1672">
        <f t="shared" si="1715"/>
        <v>76.642857142857139</v>
      </c>
    </row>
    <row r="1673" spans="1:24" x14ac:dyDescent="0.45">
      <c r="A1673">
        <v>2025</v>
      </c>
      <c r="B1673">
        <v>7</v>
      </c>
      <c r="C1673">
        <v>5</v>
      </c>
      <c r="D1673">
        <v>90</v>
      </c>
      <c r="E1673">
        <v>61</v>
      </c>
      <c r="F1673">
        <v>0</v>
      </c>
      <c r="G1673">
        <v>0</v>
      </c>
      <c r="H1673">
        <v>0</v>
      </c>
      <c r="S1673">
        <f t="shared" si="1681"/>
        <v>186</v>
      </c>
      <c r="T1673">
        <f t="shared" si="1692"/>
        <v>75.5</v>
      </c>
      <c r="U1673" s="31">
        <f t="shared" si="1681"/>
        <v>186</v>
      </c>
      <c r="V1673">
        <f t="shared" si="1706"/>
        <v>77.535714285714292</v>
      </c>
      <c r="W1673" s="31">
        <f t="shared" ref="W1673" si="1741">W1672+1</f>
        <v>186</v>
      </c>
      <c r="X1673">
        <f t="shared" si="1715"/>
        <v>76.61904761904762</v>
      </c>
    </row>
    <row r="1674" spans="1:24" x14ac:dyDescent="0.45">
      <c r="A1674">
        <v>2025</v>
      </c>
      <c r="B1674">
        <v>7</v>
      </c>
      <c r="C1674">
        <v>6</v>
      </c>
      <c r="D1674">
        <v>89</v>
      </c>
      <c r="E1674">
        <v>63</v>
      </c>
      <c r="F1674">
        <v>0</v>
      </c>
      <c r="G1674">
        <v>0</v>
      </c>
      <c r="H1674">
        <v>0</v>
      </c>
      <c r="S1674">
        <f t="shared" si="1681"/>
        <v>187</v>
      </c>
      <c r="T1674">
        <f t="shared" si="1692"/>
        <v>76</v>
      </c>
      <c r="U1674" s="31">
        <f t="shared" si="1681"/>
        <v>187</v>
      </c>
      <c r="V1674">
        <f t="shared" si="1706"/>
        <v>77.428571428571431</v>
      </c>
      <c r="W1674" s="31">
        <f t="shared" ref="W1674" si="1742">W1673+1</f>
        <v>187</v>
      </c>
      <c r="X1674">
        <f t="shared" si="1715"/>
        <v>76.714285714285708</v>
      </c>
    </row>
    <row r="1675" spans="1:24" x14ac:dyDescent="0.45">
      <c r="A1675">
        <v>2025</v>
      </c>
      <c r="B1675">
        <v>7</v>
      </c>
      <c r="C1675">
        <v>7</v>
      </c>
      <c r="D1675">
        <v>90</v>
      </c>
      <c r="E1675">
        <v>65</v>
      </c>
      <c r="F1675">
        <v>0</v>
      </c>
      <c r="G1675">
        <v>0</v>
      </c>
      <c r="H1675">
        <v>0</v>
      </c>
      <c r="S1675">
        <f t="shared" si="1681"/>
        <v>188</v>
      </c>
      <c r="T1675">
        <f t="shared" si="1692"/>
        <v>77.5</v>
      </c>
      <c r="U1675" s="31">
        <f t="shared" si="1681"/>
        <v>188</v>
      </c>
      <c r="V1675">
        <f t="shared" si="1706"/>
        <v>77.321428571428569</v>
      </c>
      <c r="W1675" s="31">
        <f t="shared" ref="W1675" si="1743">W1674+1</f>
        <v>188</v>
      </c>
      <c r="X1675">
        <f t="shared" si="1715"/>
        <v>76.833333333333329</v>
      </c>
    </row>
    <row r="1676" spans="1:24" x14ac:dyDescent="0.45">
      <c r="A1676">
        <v>2025</v>
      </c>
      <c r="B1676">
        <v>7</v>
      </c>
      <c r="C1676">
        <v>8</v>
      </c>
      <c r="D1676">
        <v>91</v>
      </c>
      <c r="E1676">
        <v>67</v>
      </c>
      <c r="F1676" t="s">
        <v>116</v>
      </c>
      <c r="G1676" t="s">
        <v>117</v>
      </c>
      <c r="H1676">
        <v>0</v>
      </c>
      <c r="S1676">
        <f t="shared" si="1681"/>
        <v>189</v>
      </c>
      <c r="T1676">
        <f t="shared" si="1692"/>
        <v>79</v>
      </c>
      <c r="U1676" s="31">
        <f t="shared" si="1681"/>
        <v>189</v>
      </c>
      <c r="V1676">
        <f t="shared" si="1706"/>
        <v>77.142857142857139</v>
      </c>
      <c r="W1676" s="31">
        <f t="shared" ref="W1676" si="1744">W1675+1</f>
        <v>189</v>
      </c>
      <c r="X1676">
        <f t="shared" si="1715"/>
        <v>76.904761904761898</v>
      </c>
    </row>
    <row r="1677" spans="1:24" x14ac:dyDescent="0.45">
      <c r="A1677">
        <v>2025</v>
      </c>
      <c r="B1677">
        <v>7</v>
      </c>
      <c r="C1677">
        <v>9</v>
      </c>
      <c r="D1677">
        <v>91</v>
      </c>
      <c r="E1677">
        <v>68</v>
      </c>
      <c r="F1677">
        <v>0.15</v>
      </c>
      <c r="G1677">
        <v>0</v>
      </c>
      <c r="H1677">
        <v>0</v>
      </c>
      <c r="S1677">
        <f t="shared" si="1681"/>
        <v>190</v>
      </c>
      <c r="T1677">
        <f t="shared" si="1692"/>
        <v>79.5</v>
      </c>
      <c r="U1677" s="31">
        <f t="shared" si="1681"/>
        <v>190</v>
      </c>
      <c r="V1677">
        <f t="shared" si="1706"/>
        <v>77.071428571428569</v>
      </c>
      <c r="W1677" s="31">
        <f t="shared" ref="W1677" si="1745">W1676+1</f>
        <v>190</v>
      </c>
      <c r="X1677">
        <f t="shared" si="1715"/>
        <v>77.11904761904762</v>
      </c>
    </row>
    <row r="1678" spans="1:24" x14ac:dyDescent="0.45">
      <c r="A1678">
        <v>2025</v>
      </c>
      <c r="B1678">
        <v>7</v>
      </c>
      <c r="C1678">
        <v>10</v>
      </c>
      <c r="D1678">
        <v>85</v>
      </c>
      <c r="E1678">
        <v>69</v>
      </c>
      <c r="F1678">
        <v>0.31</v>
      </c>
      <c r="G1678">
        <v>0</v>
      </c>
      <c r="H1678">
        <v>0</v>
      </c>
      <c r="S1678">
        <f t="shared" si="1681"/>
        <v>191</v>
      </c>
      <c r="T1678">
        <f t="shared" si="1692"/>
        <v>77</v>
      </c>
      <c r="U1678" s="31">
        <f t="shared" si="1681"/>
        <v>191</v>
      </c>
      <c r="V1678">
        <f t="shared" si="1706"/>
        <v>77</v>
      </c>
      <c r="W1678" s="31">
        <f t="shared" ref="W1678" si="1746">W1677+1</f>
        <v>191</v>
      </c>
      <c r="X1678">
        <f t="shared" si="1715"/>
        <v>77.261904761904759</v>
      </c>
    </row>
    <row r="1679" spans="1:24" x14ac:dyDescent="0.45">
      <c r="A1679">
        <v>2025</v>
      </c>
      <c r="B1679">
        <v>7</v>
      </c>
      <c r="C1679">
        <v>11</v>
      </c>
      <c r="D1679">
        <v>88</v>
      </c>
      <c r="E1679">
        <v>66</v>
      </c>
      <c r="F1679">
        <v>0.23</v>
      </c>
      <c r="G1679">
        <v>0</v>
      </c>
      <c r="H1679">
        <v>0</v>
      </c>
      <c r="S1679">
        <f t="shared" si="1681"/>
        <v>192</v>
      </c>
      <c r="T1679">
        <f t="shared" si="1692"/>
        <v>77</v>
      </c>
      <c r="U1679" s="31">
        <f t="shared" si="1681"/>
        <v>192</v>
      </c>
      <c r="V1679">
        <f t="shared" si="1706"/>
        <v>76.964285714285708</v>
      </c>
      <c r="W1679" s="31">
        <f t="shared" ref="W1679" si="1747">W1678+1</f>
        <v>192</v>
      </c>
      <c r="X1679">
        <f t="shared" si="1715"/>
        <v>77.428571428571431</v>
      </c>
    </row>
    <row r="1680" spans="1:24" x14ac:dyDescent="0.45">
      <c r="A1680">
        <v>2025</v>
      </c>
      <c r="B1680">
        <v>7</v>
      </c>
      <c r="C1680">
        <v>12</v>
      </c>
      <c r="D1680">
        <v>88</v>
      </c>
      <c r="E1680">
        <v>68</v>
      </c>
      <c r="F1680">
        <v>0.59</v>
      </c>
      <c r="G1680">
        <v>0</v>
      </c>
      <c r="H1680">
        <v>0</v>
      </c>
      <c r="S1680">
        <f t="shared" si="1681"/>
        <v>193</v>
      </c>
      <c r="T1680">
        <f t="shared" si="1692"/>
        <v>78</v>
      </c>
      <c r="U1680" s="31">
        <f t="shared" si="1681"/>
        <v>193</v>
      </c>
      <c r="V1680">
        <f t="shared" si="1706"/>
        <v>77.071428571428569</v>
      </c>
      <c r="W1680" s="31">
        <f t="shared" ref="W1680" si="1748">W1679+1</f>
        <v>193</v>
      </c>
      <c r="X1680">
        <f t="shared" si="1715"/>
        <v>77.595238095238102</v>
      </c>
    </row>
    <row r="1681" spans="1:24" x14ac:dyDescent="0.45">
      <c r="A1681">
        <v>2025</v>
      </c>
      <c r="B1681">
        <v>7</v>
      </c>
      <c r="C1681">
        <v>13</v>
      </c>
      <c r="D1681">
        <v>86</v>
      </c>
      <c r="E1681">
        <v>67</v>
      </c>
      <c r="F1681">
        <v>0</v>
      </c>
      <c r="G1681">
        <v>0</v>
      </c>
      <c r="H1681">
        <v>0</v>
      </c>
      <c r="S1681">
        <f t="shared" ref="S1681:U1744" si="1749">S1680+1</f>
        <v>194</v>
      </c>
      <c r="T1681">
        <f t="shared" si="1692"/>
        <v>76.5</v>
      </c>
      <c r="U1681" s="31">
        <f t="shared" si="1749"/>
        <v>194</v>
      </c>
      <c r="V1681">
        <f t="shared" si="1706"/>
        <v>76.964285714285708</v>
      </c>
      <c r="W1681" s="31">
        <f t="shared" ref="W1681" si="1750">W1680+1</f>
        <v>194</v>
      </c>
      <c r="X1681">
        <f t="shared" si="1715"/>
        <v>77.547619047619051</v>
      </c>
    </row>
    <row r="1682" spans="1:24" x14ac:dyDescent="0.45">
      <c r="A1682">
        <v>2025</v>
      </c>
      <c r="B1682">
        <v>7</v>
      </c>
      <c r="C1682">
        <v>14</v>
      </c>
      <c r="D1682">
        <v>90</v>
      </c>
      <c r="E1682">
        <v>67</v>
      </c>
      <c r="F1682">
        <v>0</v>
      </c>
      <c r="G1682">
        <v>0</v>
      </c>
      <c r="H1682">
        <v>0</v>
      </c>
      <c r="S1682">
        <f t="shared" si="1749"/>
        <v>195</v>
      </c>
      <c r="T1682">
        <f t="shared" si="1692"/>
        <v>78.5</v>
      </c>
      <c r="U1682" s="31">
        <f t="shared" si="1749"/>
        <v>195</v>
      </c>
      <c r="V1682">
        <f t="shared" si="1706"/>
        <v>77</v>
      </c>
      <c r="W1682" s="31">
        <f t="shared" ref="W1682" si="1751">W1681+1</f>
        <v>195</v>
      </c>
      <c r="X1682">
        <f t="shared" si="1715"/>
        <v>77.523809523809518</v>
      </c>
    </row>
    <row r="1683" spans="1:24" x14ac:dyDescent="0.45">
      <c r="A1683">
        <v>2025</v>
      </c>
      <c r="B1683">
        <v>7</v>
      </c>
      <c r="C1683">
        <v>15</v>
      </c>
      <c r="D1683">
        <v>91</v>
      </c>
      <c r="E1683">
        <v>67</v>
      </c>
      <c r="F1683">
        <v>0</v>
      </c>
      <c r="G1683">
        <v>0</v>
      </c>
      <c r="H1683">
        <v>0</v>
      </c>
      <c r="S1683">
        <f t="shared" si="1749"/>
        <v>196</v>
      </c>
      <c r="T1683">
        <f t="shared" si="1692"/>
        <v>79</v>
      </c>
      <c r="U1683" s="31">
        <f t="shared" si="1749"/>
        <v>196</v>
      </c>
      <c r="V1683">
        <f t="shared" si="1706"/>
        <v>77</v>
      </c>
      <c r="W1683" s="31">
        <f t="shared" ref="W1683" si="1752">W1682+1</f>
        <v>196</v>
      </c>
      <c r="X1683">
        <f t="shared" si="1715"/>
        <v>77.404761904761898</v>
      </c>
    </row>
    <row r="1684" spans="1:24" x14ac:dyDescent="0.45">
      <c r="A1684">
        <v>2025</v>
      </c>
      <c r="B1684">
        <v>7</v>
      </c>
      <c r="C1684">
        <v>16</v>
      </c>
      <c r="D1684">
        <v>90</v>
      </c>
      <c r="E1684">
        <v>69</v>
      </c>
      <c r="F1684">
        <v>0.45</v>
      </c>
      <c r="G1684">
        <v>0</v>
      </c>
      <c r="H1684">
        <v>0</v>
      </c>
      <c r="S1684">
        <f t="shared" si="1749"/>
        <v>197</v>
      </c>
      <c r="T1684">
        <f t="shared" si="1692"/>
        <v>79.5</v>
      </c>
      <c r="U1684" s="31">
        <f t="shared" si="1749"/>
        <v>197</v>
      </c>
      <c r="V1684">
        <f t="shared" si="1706"/>
        <v>77.285714285714292</v>
      </c>
      <c r="W1684" s="31">
        <f t="shared" ref="W1684" si="1753">W1683+1</f>
        <v>197</v>
      </c>
      <c r="X1684">
        <f t="shared" si="1715"/>
        <v>77.357142857142861</v>
      </c>
    </row>
    <row r="1685" spans="1:24" x14ac:dyDescent="0.45">
      <c r="A1685">
        <v>2025</v>
      </c>
      <c r="B1685">
        <v>7</v>
      </c>
      <c r="C1685">
        <v>17</v>
      </c>
      <c r="D1685">
        <v>89</v>
      </c>
      <c r="E1685">
        <v>69</v>
      </c>
      <c r="F1685">
        <v>1</v>
      </c>
      <c r="G1685">
        <v>0</v>
      </c>
      <c r="H1685">
        <v>0</v>
      </c>
      <c r="S1685">
        <f t="shared" si="1749"/>
        <v>198</v>
      </c>
      <c r="T1685">
        <f t="shared" si="1692"/>
        <v>79</v>
      </c>
      <c r="U1685" s="31">
        <f t="shared" si="1749"/>
        <v>198</v>
      </c>
      <c r="V1685">
        <f t="shared" si="1706"/>
        <v>77.642857142857139</v>
      </c>
      <c r="W1685" s="31">
        <f t="shared" ref="W1685" si="1754">W1684+1</f>
        <v>198</v>
      </c>
      <c r="X1685">
        <f t="shared" si="1715"/>
        <v>77.404761904761898</v>
      </c>
    </row>
    <row r="1686" spans="1:24" x14ac:dyDescent="0.45">
      <c r="A1686">
        <v>2025</v>
      </c>
      <c r="B1686">
        <v>7</v>
      </c>
      <c r="C1686">
        <v>18</v>
      </c>
      <c r="D1686">
        <v>89</v>
      </c>
      <c r="E1686">
        <v>67</v>
      </c>
      <c r="F1686">
        <v>0.6</v>
      </c>
      <c r="G1686">
        <v>0</v>
      </c>
      <c r="H1686">
        <v>0</v>
      </c>
      <c r="S1686">
        <f t="shared" si="1749"/>
        <v>199</v>
      </c>
      <c r="T1686">
        <f t="shared" si="1692"/>
        <v>78</v>
      </c>
      <c r="U1686" s="31">
        <f t="shared" si="1749"/>
        <v>199</v>
      </c>
      <c r="V1686">
        <f t="shared" si="1706"/>
        <v>77.857142857142861</v>
      </c>
      <c r="W1686" s="31">
        <f t="shared" ref="W1686" si="1755">W1685+1</f>
        <v>199</v>
      </c>
      <c r="X1686">
        <f t="shared" si="1715"/>
        <v>77.428571428571431</v>
      </c>
    </row>
    <row r="1687" spans="1:24" x14ac:dyDescent="0.45">
      <c r="A1687">
        <v>2025</v>
      </c>
      <c r="B1687">
        <v>7</v>
      </c>
      <c r="C1687">
        <v>19</v>
      </c>
      <c r="D1687">
        <v>86</v>
      </c>
      <c r="E1687">
        <v>69</v>
      </c>
      <c r="F1687">
        <v>0.13</v>
      </c>
      <c r="G1687">
        <v>0</v>
      </c>
      <c r="H1687">
        <v>0</v>
      </c>
      <c r="S1687">
        <f t="shared" si="1749"/>
        <v>200</v>
      </c>
      <c r="T1687">
        <f t="shared" si="1692"/>
        <v>77.5</v>
      </c>
      <c r="U1687" s="31">
        <f t="shared" si="1749"/>
        <v>200</v>
      </c>
      <c r="V1687">
        <f t="shared" si="1706"/>
        <v>78</v>
      </c>
      <c r="W1687" s="31">
        <f t="shared" ref="W1687" si="1756">W1686+1</f>
        <v>200</v>
      </c>
      <c r="X1687">
        <f t="shared" si="1715"/>
        <v>77.476190476190482</v>
      </c>
    </row>
    <row r="1688" spans="1:24" x14ac:dyDescent="0.45">
      <c r="A1688">
        <v>2025</v>
      </c>
      <c r="B1688">
        <v>7</v>
      </c>
      <c r="C1688">
        <v>20</v>
      </c>
      <c r="D1688">
        <v>87</v>
      </c>
      <c r="E1688">
        <v>70</v>
      </c>
      <c r="F1688" t="s">
        <v>116</v>
      </c>
      <c r="G1688" t="s">
        <v>117</v>
      </c>
      <c r="H1688">
        <v>0</v>
      </c>
      <c r="S1688">
        <f t="shared" si="1749"/>
        <v>201</v>
      </c>
      <c r="T1688">
        <f t="shared" si="1692"/>
        <v>78.5</v>
      </c>
      <c r="U1688" s="31">
        <f t="shared" si="1749"/>
        <v>201</v>
      </c>
      <c r="V1688">
        <f t="shared" si="1706"/>
        <v>78.178571428571431</v>
      </c>
      <c r="W1688" s="31">
        <f t="shared" ref="W1688" si="1757">W1687+1</f>
        <v>201</v>
      </c>
      <c r="X1688">
        <f t="shared" si="1715"/>
        <v>77.5</v>
      </c>
    </row>
    <row r="1689" spans="1:24" x14ac:dyDescent="0.45">
      <c r="A1689">
        <v>2025</v>
      </c>
      <c r="B1689">
        <v>7</v>
      </c>
      <c r="C1689">
        <v>21</v>
      </c>
      <c r="D1689">
        <v>87</v>
      </c>
      <c r="E1689">
        <v>70</v>
      </c>
      <c r="F1689">
        <v>0</v>
      </c>
      <c r="G1689">
        <v>0</v>
      </c>
      <c r="H1689">
        <v>0</v>
      </c>
      <c r="S1689">
        <f t="shared" si="1749"/>
        <v>202</v>
      </c>
      <c r="T1689">
        <f t="shared" si="1692"/>
        <v>78.5</v>
      </c>
      <c r="U1689" s="31">
        <f t="shared" si="1749"/>
        <v>202</v>
      </c>
      <c r="V1689">
        <f t="shared" si="1706"/>
        <v>78.25</v>
      </c>
      <c r="W1689" s="31">
        <f t="shared" ref="W1689" si="1758">W1688+1</f>
        <v>202</v>
      </c>
      <c r="X1689">
        <f t="shared" si="1715"/>
        <v>77.523809523809518</v>
      </c>
    </row>
    <row r="1690" spans="1:24" x14ac:dyDescent="0.45">
      <c r="A1690">
        <v>2025</v>
      </c>
      <c r="B1690">
        <v>7</v>
      </c>
      <c r="C1690">
        <v>22</v>
      </c>
      <c r="D1690">
        <v>87</v>
      </c>
      <c r="E1690">
        <v>72</v>
      </c>
      <c r="F1690">
        <v>0.6</v>
      </c>
      <c r="G1690">
        <v>0</v>
      </c>
      <c r="H1690">
        <v>0</v>
      </c>
      <c r="S1690">
        <f t="shared" si="1749"/>
        <v>203</v>
      </c>
      <c r="T1690">
        <f t="shared" si="1692"/>
        <v>79.5</v>
      </c>
      <c r="U1690" s="31">
        <f t="shared" si="1749"/>
        <v>203</v>
      </c>
      <c r="V1690">
        <f t="shared" si="1706"/>
        <v>78.285714285714292</v>
      </c>
      <c r="W1690" s="31">
        <f t="shared" ref="W1690" si="1759">W1689+1</f>
        <v>203</v>
      </c>
      <c r="X1690">
        <f t="shared" si="1715"/>
        <v>77.547619047619051</v>
      </c>
    </row>
    <row r="1691" spans="1:24" x14ac:dyDescent="0.45">
      <c r="A1691">
        <v>2025</v>
      </c>
      <c r="B1691">
        <v>7</v>
      </c>
      <c r="C1691">
        <v>23</v>
      </c>
      <c r="D1691">
        <v>88</v>
      </c>
      <c r="E1691">
        <v>67</v>
      </c>
      <c r="F1691">
        <v>0</v>
      </c>
      <c r="G1691">
        <v>0</v>
      </c>
      <c r="H1691">
        <v>0</v>
      </c>
      <c r="S1691">
        <f t="shared" si="1749"/>
        <v>204</v>
      </c>
      <c r="T1691">
        <f t="shared" ref="T1691:T1754" si="1760">AVERAGE(D1691:E1691)</f>
        <v>77.5</v>
      </c>
      <c r="U1691" s="31">
        <f t="shared" si="1749"/>
        <v>204</v>
      </c>
      <c r="V1691">
        <f t="shared" si="1706"/>
        <v>78.142857142857139</v>
      </c>
      <c r="W1691" s="31">
        <f t="shared" ref="W1691" si="1761">W1690+1</f>
        <v>204</v>
      </c>
      <c r="X1691">
        <f t="shared" si="1715"/>
        <v>77.642857142857139</v>
      </c>
    </row>
    <row r="1692" spans="1:24" x14ac:dyDescent="0.45">
      <c r="A1692">
        <v>2025</v>
      </c>
      <c r="B1692">
        <v>7</v>
      </c>
      <c r="C1692">
        <v>24</v>
      </c>
      <c r="D1692">
        <v>89</v>
      </c>
      <c r="E1692">
        <v>62</v>
      </c>
      <c r="F1692">
        <v>0</v>
      </c>
      <c r="G1692">
        <v>0</v>
      </c>
      <c r="H1692">
        <v>0</v>
      </c>
      <c r="S1692">
        <f t="shared" si="1749"/>
        <v>205</v>
      </c>
      <c r="T1692">
        <f t="shared" si="1760"/>
        <v>75.5</v>
      </c>
      <c r="U1692" s="31">
        <f t="shared" si="1749"/>
        <v>205</v>
      </c>
      <c r="V1692">
        <f t="shared" si="1706"/>
        <v>78.035714285714292</v>
      </c>
      <c r="W1692" s="31">
        <f t="shared" ref="W1692" si="1762">W1691+1</f>
        <v>205</v>
      </c>
      <c r="X1692">
        <f t="shared" si="1715"/>
        <v>77.714285714285708</v>
      </c>
    </row>
    <row r="1693" spans="1:24" x14ac:dyDescent="0.45">
      <c r="A1693">
        <v>2025</v>
      </c>
      <c r="B1693">
        <v>7</v>
      </c>
      <c r="C1693">
        <v>25</v>
      </c>
      <c r="D1693">
        <v>90</v>
      </c>
      <c r="E1693">
        <v>65</v>
      </c>
      <c r="F1693">
        <v>0</v>
      </c>
      <c r="G1693">
        <v>0</v>
      </c>
      <c r="H1693">
        <v>0</v>
      </c>
      <c r="S1693">
        <f t="shared" si="1749"/>
        <v>206</v>
      </c>
      <c r="T1693">
        <f t="shared" si="1760"/>
        <v>77.5</v>
      </c>
      <c r="U1693" s="31">
        <f t="shared" si="1749"/>
        <v>206</v>
      </c>
      <c r="V1693">
        <f t="shared" si="1706"/>
        <v>78.071428571428569</v>
      </c>
      <c r="W1693" s="31">
        <f t="shared" ref="W1693" si="1763">W1692+1</f>
        <v>206</v>
      </c>
      <c r="X1693">
        <f t="shared" si="1715"/>
        <v>77.833333333333329</v>
      </c>
    </row>
    <row r="1694" spans="1:24" x14ac:dyDescent="0.45">
      <c r="A1694">
        <v>2025</v>
      </c>
      <c r="B1694">
        <v>7</v>
      </c>
      <c r="C1694">
        <v>26</v>
      </c>
      <c r="D1694">
        <v>92</v>
      </c>
      <c r="E1694">
        <v>71</v>
      </c>
      <c r="F1694" t="s">
        <v>116</v>
      </c>
      <c r="G1694" t="s">
        <v>117</v>
      </c>
      <c r="H1694">
        <v>0</v>
      </c>
      <c r="S1694">
        <f t="shared" si="1749"/>
        <v>207</v>
      </c>
      <c r="T1694">
        <f t="shared" si="1760"/>
        <v>81.5</v>
      </c>
      <c r="U1694" s="31">
        <f t="shared" si="1749"/>
        <v>207</v>
      </c>
      <c r="V1694">
        <f t="shared" si="1706"/>
        <v>78.321428571428569</v>
      </c>
      <c r="W1694" s="31">
        <f t="shared" ref="W1694" si="1764">W1693+1</f>
        <v>207</v>
      </c>
      <c r="X1694">
        <f t="shared" si="1715"/>
        <v>78.11904761904762</v>
      </c>
    </row>
    <row r="1695" spans="1:24" x14ac:dyDescent="0.45">
      <c r="A1695">
        <v>2025</v>
      </c>
      <c r="B1695">
        <v>7</v>
      </c>
      <c r="C1695">
        <v>27</v>
      </c>
      <c r="D1695">
        <v>88</v>
      </c>
      <c r="E1695">
        <v>71</v>
      </c>
      <c r="F1695">
        <v>0.88</v>
      </c>
      <c r="G1695">
        <v>0</v>
      </c>
      <c r="H1695">
        <v>0</v>
      </c>
      <c r="S1695">
        <f t="shared" si="1749"/>
        <v>208</v>
      </c>
      <c r="T1695">
        <f t="shared" si="1760"/>
        <v>79.5</v>
      </c>
      <c r="U1695" s="31">
        <f t="shared" si="1749"/>
        <v>208</v>
      </c>
      <c r="V1695">
        <f t="shared" si="1706"/>
        <v>78.535714285714292</v>
      </c>
      <c r="W1695" s="31">
        <f t="shared" ref="W1695" si="1765">W1694+1</f>
        <v>208</v>
      </c>
      <c r="X1695">
        <f t="shared" si="1715"/>
        <v>78.285714285714292</v>
      </c>
    </row>
    <row r="1696" spans="1:24" x14ac:dyDescent="0.45">
      <c r="A1696">
        <v>2025</v>
      </c>
      <c r="B1696">
        <v>7</v>
      </c>
      <c r="C1696">
        <v>28</v>
      </c>
      <c r="D1696">
        <v>86</v>
      </c>
      <c r="E1696">
        <v>70</v>
      </c>
      <c r="F1696">
        <v>0.86</v>
      </c>
      <c r="G1696">
        <v>0</v>
      </c>
      <c r="H1696">
        <v>0</v>
      </c>
      <c r="S1696">
        <f t="shared" si="1749"/>
        <v>209</v>
      </c>
      <c r="T1696">
        <f t="shared" si="1760"/>
        <v>78</v>
      </c>
      <c r="U1696" s="31">
        <f t="shared" si="1749"/>
        <v>209</v>
      </c>
      <c r="V1696">
        <f t="shared" si="1706"/>
        <v>78.5</v>
      </c>
      <c r="W1696" s="31">
        <f t="shared" ref="W1696" si="1766">W1695+1</f>
        <v>209</v>
      </c>
      <c r="X1696">
        <f t="shared" si="1715"/>
        <v>78.30952380952381</v>
      </c>
    </row>
    <row r="1697" spans="1:24" x14ac:dyDescent="0.45">
      <c r="A1697">
        <v>2025</v>
      </c>
      <c r="B1697">
        <v>7</v>
      </c>
      <c r="C1697">
        <v>29</v>
      </c>
      <c r="D1697">
        <v>89</v>
      </c>
      <c r="E1697">
        <v>69</v>
      </c>
      <c r="F1697">
        <v>0</v>
      </c>
      <c r="G1697">
        <v>0</v>
      </c>
      <c r="H1697">
        <v>0</v>
      </c>
      <c r="S1697">
        <f t="shared" si="1749"/>
        <v>210</v>
      </c>
      <c r="T1697">
        <f t="shared" si="1760"/>
        <v>79</v>
      </c>
      <c r="U1697" s="31">
        <f t="shared" si="1749"/>
        <v>210</v>
      </c>
      <c r="V1697">
        <f t="shared" si="1706"/>
        <v>78.5</v>
      </c>
      <c r="W1697" s="31">
        <f t="shared" ref="W1697" si="1767">W1696+1</f>
        <v>210</v>
      </c>
      <c r="X1697">
        <f t="shared" si="1715"/>
        <v>78.30952380952381</v>
      </c>
    </row>
    <row r="1698" spans="1:24" x14ac:dyDescent="0.45">
      <c r="A1698">
        <v>2025</v>
      </c>
      <c r="B1698">
        <v>7</v>
      </c>
      <c r="C1698">
        <v>30</v>
      </c>
      <c r="D1698">
        <v>93</v>
      </c>
      <c r="E1698">
        <v>71</v>
      </c>
      <c r="F1698">
        <v>0.61</v>
      </c>
      <c r="G1698">
        <v>0</v>
      </c>
      <c r="H1698">
        <v>0</v>
      </c>
      <c r="S1698">
        <f t="shared" si="1749"/>
        <v>211</v>
      </c>
      <c r="T1698">
        <f t="shared" si="1760"/>
        <v>82</v>
      </c>
      <c r="U1698" s="31">
        <f t="shared" si="1749"/>
        <v>211</v>
      </c>
      <c r="V1698">
        <f t="shared" si="1706"/>
        <v>78.678571428571431</v>
      </c>
      <c r="W1698" s="31">
        <f t="shared" ref="W1698" si="1768">W1697+1</f>
        <v>211</v>
      </c>
      <c r="X1698">
        <f t="shared" si="1715"/>
        <v>78.428571428571431</v>
      </c>
    </row>
    <row r="1699" spans="1:24" x14ac:dyDescent="0.45">
      <c r="A1699">
        <v>2025</v>
      </c>
      <c r="B1699">
        <v>7</v>
      </c>
      <c r="C1699">
        <v>31</v>
      </c>
      <c r="D1699">
        <v>88</v>
      </c>
      <c r="E1699">
        <v>70</v>
      </c>
      <c r="F1699">
        <v>0</v>
      </c>
      <c r="G1699">
        <v>0</v>
      </c>
      <c r="H1699">
        <v>0</v>
      </c>
      <c r="S1699">
        <f t="shared" si="1749"/>
        <v>212</v>
      </c>
      <c r="T1699">
        <f t="shared" si="1760"/>
        <v>79</v>
      </c>
      <c r="U1699" s="31">
        <f t="shared" si="1749"/>
        <v>212</v>
      </c>
      <c r="V1699">
        <f t="shared" si="1706"/>
        <v>78.678571428571431</v>
      </c>
      <c r="W1699" s="31">
        <f t="shared" ref="W1699" si="1769">W1698+1</f>
        <v>212</v>
      </c>
      <c r="X1699">
        <f t="shared" si="1715"/>
        <v>78.523809523809518</v>
      </c>
    </row>
    <row r="1700" spans="1:24" x14ac:dyDescent="0.45">
      <c r="A1700">
        <v>2025</v>
      </c>
      <c r="B1700">
        <v>8</v>
      </c>
      <c r="C1700">
        <v>1</v>
      </c>
      <c r="D1700">
        <v>83</v>
      </c>
      <c r="E1700">
        <v>70</v>
      </c>
      <c r="F1700">
        <v>1.06</v>
      </c>
      <c r="G1700">
        <v>0</v>
      </c>
      <c r="H1700">
        <v>0</v>
      </c>
      <c r="S1700">
        <f t="shared" si="1749"/>
        <v>213</v>
      </c>
      <c r="T1700">
        <f t="shared" si="1760"/>
        <v>76.5</v>
      </c>
      <c r="U1700" s="31">
        <f t="shared" si="1749"/>
        <v>213</v>
      </c>
      <c r="V1700">
        <f t="shared" si="1706"/>
        <v>78.571428571428569</v>
      </c>
      <c r="W1700" s="31">
        <f t="shared" ref="W1700" si="1770">W1699+1</f>
        <v>213</v>
      </c>
      <c r="X1700">
        <f t="shared" si="1715"/>
        <v>78.5</v>
      </c>
    </row>
    <row r="1701" spans="1:24" x14ac:dyDescent="0.45">
      <c r="A1701">
        <v>2025</v>
      </c>
      <c r="B1701">
        <v>8</v>
      </c>
      <c r="C1701">
        <v>2</v>
      </c>
      <c r="D1701">
        <v>75</v>
      </c>
      <c r="E1701">
        <v>65</v>
      </c>
      <c r="F1701">
        <v>0.17</v>
      </c>
      <c r="G1701">
        <v>0</v>
      </c>
      <c r="H1701">
        <v>0</v>
      </c>
      <c r="S1701">
        <f t="shared" si="1749"/>
        <v>214</v>
      </c>
      <c r="T1701">
        <f t="shared" si="1760"/>
        <v>70</v>
      </c>
      <c r="U1701" s="31">
        <f t="shared" si="1749"/>
        <v>214</v>
      </c>
      <c r="V1701">
        <f t="shared" si="1706"/>
        <v>78.035714285714292</v>
      </c>
      <c r="W1701" s="31">
        <f t="shared" ref="W1701" si="1771">W1700+1</f>
        <v>214</v>
      </c>
      <c r="X1701">
        <f t="shared" si="1715"/>
        <v>78.11904761904762</v>
      </c>
    </row>
    <row r="1702" spans="1:24" x14ac:dyDescent="0.45">
      <c r="A1702">
        <v>2025</v>
      </c>
      <c r="B1702">
        <v>8</v>
      </c>
      <c r="C1702">
        <v>3</v>
      </c>
      <c r="D1702">
        <v>75</v>
      </c>
      <c r="E1702">
        <v>64</v>
      </c>
      <c r="F1702">
        <v>0</v>
      </c>
      <c r="G1702">
        <v>0</v>
      </c>
      <c r="H1702">
        <v>0</v>
      </c>
      <c r="S1702">
        <f t="shared" si="1749"/>
        <v>215</v>
      </c>
      <c r="T1702">
        <f t="shared" si="1760"/>
        <v>69.5</v>
      </c>
      <c r="U1702" s="31">
        <f t="shared" si="1749"/>
        <v>215</v>
      </c>
      <c r="V1702">
        <f t="shared" si="1706"/>
        <v>77.392857142857139</v>
      </c>
      <c r="W1702" s="31">
        <f t="shared" ref="W1702" si="1772">W1701+1</f>
        <v>215</v>
      </c>
      <c r="X1702">
        <f t="shared" si="1715"/>
        <v>77.785714285714292</v>
      </c>
    </row>
    <row r="1703" spans="1:24" x14ac:dyDescent="0.45">
      <c r="A1703">
        <v>2025</v>
      </c>
      <c r="B1703">
        <v>8</v>
      </c>
      <c r="C1703">
        <v>4</v>
      </c>
      <c r="D1703">
        <v>80</v>
      </c>
      <c r="E1703">
        <v>64</v>
      </c>
      <c r="F1703">
        <v>7.0000000000000007E-2</v>
      </c>
      <c r="G1703">
        <v>0</v>
      </c>
      <c r="H1703">
        <v>0</v>
      </c>
      <c r="S1703">
        <f t="shared" si="1749"/>
        <v>216</v>
      </c>
      <c r="T1703">
        <f t="shared" si="1760"/>
        <v>72</v>
      </c>
      <c r="U1703" s="31">
        <f t="shared" si="1749"/>
        <v>216</v>
      </c>
      <c r="V1703">
        <f t="shared" si="1706"/>
        <v>76.928571428571431</v>
      </c>
      <c r="W1703" s="31">
        <f t="shared" ref="W1703" si="1773">W1702+1</f>
        <v>216</v>
      </c>
      <c r="X1703">
        <f t="shared" si="1715"/>
        <v>77.476190476190482</v>
      </c>
    </row>
    <row r="1704" spans="1:24" x14ac:dyDescent="0.45">
      <c r="A1704">
        <v>2025</v>
      </c>
      <c r="B1704">
        <v>8</v>
      </c>
      <c r="C1704">
        <v>5</v>
      </c>
      <c r="D1704">
        <v>79</v>
      </c>
      <c r="E1704">
        <v>63</v>
      </c>
      <c r="F1704">
        <v>0</v>
      </c>
      <c r="G1704">
        <v>0</v>
      </c>
      <c r="H1704">
        <v>0</v>
      </c>
      <c r="S1704">
        <f t="shared" si="1749"/>
        <v>217</v>
      </c>
      <c r="T1704">
        <f t="shared" si="1760"/>
        <v>71</v>
      </c>
      <c r="U1704" s="31">
        <f t="shared" si="1749"/>
        <v>217</v>
      </c>
      <c r="V1704">
        <f t="shared" ref="V1704:V1767" si="1774">AVERAGE(T1691:T1704)</f>
        <v>76.321428571428569</v>
      </c>
      <c r="W1704" s="31">
        <f t="shared" ref="W1704" si="1775">W1703+1</f>
        <v>217</v>
      </c>
      <c r="X1704">
        <f t="shared" si="1715"/>
        <v>77.095238095238102</v>
      </c>
    </row>
    <row r="1705" spans="1:24" x14ac:dyDescent="0.45">
      <c r="A1705">
        <v>2025</v>
      </c>
      <c r="B1705">
        <v>8</v>
      </c>
      <c r="C1705">
        <v>6</v>
      </c>
      <c r="D1705">
        <v>83</v>
      </c>
      <c r="E1705">
        <v>62</v>
      </c>
      <c r="F1705">
        <v>0</v>
      </c>
      <c r="G1705">
        <v>0</v>
      </c>
      <c r="H1705">
        <v>0</v>
      </c>
      <c r="S1705">
        <f t="shared" si="1749"/>
        <v>218</v>
      </c>
      <c r="T1705">
        <f t="shared" si="1760"/>
        <v>72.5</v>
      </c>
      <c r="U1705" s="31">
        <f t="shared" si="1749"/>
        <v>218</v>
      </c>
      <c r="V1705">
        <f t="shared" si="1774"/>
        <v>75.964285714285708</v>
      </c>
      <c r="W1705" s="31">
        <f t="shared" ref="W1705" si="1776">W1704+1</f>
        <v>218</v>
      </c>
      <c r="X1705">
        <f t="shared" si="1715"/>
        <v>76.761904761904759</v>
      </c>
    </row>
    <row r="1706" spans="1:24" x14ac:dyDescent="0.45">
      <c r="A1706">
        <v>2025</v>
      </c>
      <c r="B1706">
        <v>8</v>
      </c>
      <c r="C1706">
        <v>7</v>
      </c>
      <c r="D1706">
        <v>84</v>
      </c>
      <c r="E1706">
        <v>62</v>
      </c>
      <c r="F1706">
        <v>0</v>
      </c>
      <c r="G1706">
        <v>0</v>
      </c>
      <c r="H1706">
        <v>0</v>
      </c>
      <c r="S1706">
        <f t="shared" si="1749"/>
        <v>219</v>
      </c>
      <c r="T1706">
        <f t="shared" si="1760"/>
        <v>73</v>
      </c>
      <c r="U1706" s="31">
        <f t="shared" si="1749"/>
        <v>219</v>
      </c>
      <c r="V1706">
        <f t="shared" si="1774"/>
        <v>75.785714285714292</v>
      </c>
      <c r="W1706" s="31">
        <f t="shared" ref="W1706" si="1777">W1705+1</f>
        <v>219</v>
      </c>
      <c r="X1706">
        <f t="shared" si="1715"/>
        <v>76.476190476190482</v>
      </c>
    </row>
    <row r="1707" spans="1:24" x14ac:dyDescent="0.45">
      <c r="A1707">
        <v>2025</v>
      </c>
      <c r="B1707">
        <v>8</v>
      </c>
      <c r="C1707">
        <v>8</v>
      </c>
      <c r="D1707">
        <v>84</v>
      </c>
      <c r="E1707">
        <v>61</v>
      </c>
      <c r="F1707">
        <v>0</v>
      </c>
      <c r="G1707">
        <v>0</v>
      </c>
      <c r="H1707">
        <v>0</v>
      </c>
      <c r="S1707">
        <f t="shared" si="1749"/>
        <v>220</v>
      </c>
      <c r="T1707">
        <f t="shared" si="1760"/>
        <v>72.5</v>
      </c>
      <c r="U1707" s="31">
        <f t="shared" si="1749"/>
        <v>220</v>
      </c>
      <c r="V1707">
        <f t="shared" si="1774"/>
        <v>75.428571428571431</v>
      </c>
      <c r="W1707" s="31">
        <f t="shared" ref="W1707" si="1778">W1706+1</f>
        <v>220</v>
      </c>
      <c r="X1707">
        <f t="shared" si="1715"/>
        <v>76.214285714285708</v>
      </c>
    </row>
    <row r="1708" spans="1:24" x14ac:dyDescent="0.45">
      <c r="A1708">
        <v>2025</v>
      </c>
      <c r="B1708">
        <v>8</v>
      </c>
      <c r="C1708">
        <v>9</v>
      </c>
      <c r="D1708">
        <v>84</v>
      </c>
      <c r="E1708">
        <v>59</v>
      </c>
      <c r="F1708">
        <v>0</v>
      </c>
      <c r="G1708">
        <v>0</v>
      </c>
      <c r="H1708">
        <v>0</v>
      </c>
      <c r="S1708">
        <f t="shared" si="1749"/>
        <v>221</v>
      </c>
      <c r="T1708">
        <f t="shared" si="1760"/>
        <v>71.5</v>
      </c>
      <c r="U1708" s="31">
        <f t="shared" si="1749"/>
        <v>221</v>
      </c>
      <c r="V1708">
        <f t="shared" si="1774"/>
        <v>74.714285714285708</v>
      </c>
      <c r="W1708" s="31">
        <f t="shared" ref="W1708" si="1779">W1707+1</f>
        <v>221</v>
      </c>
      <c r="X1708">
        <f t="shared" si="1715"/>
        <v>75.928571428571431</v>
      </c>
    </row>
    <row r="1709" spans="1:24" x14ac:dyDescent="0.45">
      <c r="A1709">
        <v>2025</v>
      </c>
      <c r="B1709">
        <v>8</v>
      </c>
      <c r="C1709">
        <v>10</v>
      </c>
      <c r="D1709">
        <v>86</v>
      </c>
      <c r="E1709">
        <v>59</v>
      </c>
      <c r="F1709">
        <v>0.04</v>
      </c>
      <c r="G1709">
        <v>0</v>
      </c>
      <c r="H1709">
        <v>0</v>
      </c>
      <c r="S1709">
        <f t="shared" si="1749"/>
        <v>222</v>
      </c>
      <c r="T1709">
        <f t="shared" si="1760"/>
        <v>72.5</v>
      </c>
      <c r="U1709" s="31">
        <f t="shared" si="1749"/>
        <v>222</v>
      </c>
      <c r="V1709">
        <f t="shared" si="1774"/>
        <v>74.214285714285708</v>
      </c>
      <c r="W1709" s="31">
        <f t="shared" ref="W1709" si="1780">W1708+1</f>
        <v>222</v>
      </c>
      <c r="X1709">
        <f t="shared" si="1715"/>
        <v>75.642857142857139</v>
      </c>
    </row>
    <row r="1710" spans="1:24" x14ac:dyDescent="0.45">
      <c r="A1710">
        <v>2025</v>
      </c>
      <c r="B1710">
        <v>8</v>
      </c>
      <c r="C1710">
        <v>11</v>
      </c>
      <c r="D1710">
        <v>83</v>
      </c>
      <c r="E1710">
        <v>64</v>
      </c>
      <c r="F1710">
        <v>0.41</v>
      </c>
      <c r="G1710">
        <v>0</v>
      </c>
      <c r="H1710">
        <v>0</v>
      </c>
      <c r="S1710">
        <f t="shared" si="1749"/>
        <v>223</v>
      </c>
      <c r="T1710">
        <f t="shared" si="1760"/>
        <v>73.5</v>
      </c>
      <c r="U1710" s="31">
        <f t="shared" si="1749"/>
        <v>223</v>
      </c>
      <c r="V1710">
        <f t="shared" si="1774"/>
        <v>73.892857142857139</v>
      </c>
      <c r="W1710" s="31">
        <f t="shared" ref="W1710" si="1781">W1709+1</f>
        <v>223</v>
      </c>
      <c r="X1710">
        <f t="shared" si="1715"/>
        <v>75.404761904761898</v>
      </c>
    </row>
    <row r="1711" spans="1:24" x14ac:dyDescent="0.45">
      <c r="A1711">
        <v>2025</v>
      </c>
      <c r="B1711">
        <v>8</v>
      </c>
      <c r="C1711">
        <v>12</v>
      </c>
      <c r="D1711">
        <v>83</v>
      </c>
      <c r="E1711">
        <v>66</v>
      </c>
      <c r="F1711">
        <v>7.0000000000000007E-2</v>
      </c>
      <c r="G1711">
        <v>0</v>
      </c>
      <c r="H1711">
        <v>0</v>
      </c>
      <c r="S1711">
        <f t="shared" si="1749"/>
        <v>224</v>
      </c>
      <c r="T1711">
        <f t="shared" si="1760"/>
        <v>74.5</v>
      </c>
      <c r="U1711" s="31">
        <f t="shared" si="1749"/>
        <v>224</v>
      </c>
      <c r="V1711">
        <f t="shared" si="1774"/>
        <v>73.571428571428569</v>
      </c>
      <c r="W1711" s="31">
        <f t="shared" ref="W1711" si="1782">W1710+1</f>
        <v>224</v>
      </c>
      <c r="X1711">
        <f t="shared" ref="X1711:X1774" si="1783">AVERAGE(T1691:T1711)</f>
        <v>75.166666666666671</v>
      </c>
    </row>
    <row r="1712" spans="1:24" x14ac:dyDescent="0.45">
      <c r="A1712">
        <v>2025</v>
      </c>
      <c r="B1712">
        <v>8</v>
      </c>
      <c r="C1712">
        <v>13</v>
      </c>
      <c r="D1712">
        <v>80</v>
      </c>
      <c r="E1712">
        <v>70</v>
      </c>
      <c r="F1712">
        <v>1.7</v>
      </c>
      <c r="G1712">
        <v>0</v>
      </c>
      <c r="H1712">
        <v>0</v>
      </c>
      <c r="S1712">
        <f t="shared" si="1749"/>
        <v>225</v>
      </c>
      <c r="T1712">
        <f t="shared" si="1760"/>
        <v>75</v>
      </c>
      <c r="U1712" s="31">
        <f t="shared" si="1749"/>
        <v>225</v>
      </c>
      <c r="V1712">
        <f t="shared" si="1774"/>
        <v>73.071428571428569</v>
      </c>
      <c r="W1712" s="31">
        <f t="shared" ref="W1712" si="1784">W1711+1</f>
        <v>225</v>
      </c>
      <c r="X1712">
        <f t="shared" si="1783"/>
        <v>75.047619047619051</v>
      </c>
    </row>
    <row r="1713" spans="1:24" x14ac:dyDescent="0.45">
      <c r="A1713">
        <v>2025</v>
      </c>
      <c r="B1713">
        <v>8</v>
      </c>
      <c r="C1713">
        <v>14</v>
      </c>
      <c r="D1713">
        <v>87</v>
      </c>
      <c r="E1713">
        <v>69</v>
      </c>
      <c r="F1713">
        <v>0.24</v>
      </c>
      <c r="G1713">
        <v>0</v>
      </c>
      <c r="H1713">
        <v>0</v>
      </c>
      <c r="S1713">
        <f t="shared" si="1749"/>
        <v>226</v>
      </c>
      <c r="T1713">
        <f t="shared" si="1760"/>
        <v>78</v>
      </c>
      <c r="U1713" s="31">
        <f t="shared" si="1749"/>
        <v>226</v>
      </c>
      <c r="V1713">
        <f t="shared" si="1774"/>
        <v>73</v>
      </c>
      <c r="W1713" s="31">
        <f t="shared" ref="W1713" si="1785">W1712+1</f>
        <v>226</v>
      </c>
      <c r="X1713">
        <f t="shared" si="1783"/>
        <v>75.166666666666671</v>
      </c>
    </row>
    <row r="1714" spans="1:24" x14ac:dyDescent="0.45">
      <c r="A1714">
        <v>2025</v>
      </c>
      <c r="B1714">
        <v>8</v>
      </c>
      <c r="C1714">
        <v>15</v>
      </c>
      <c r="D1714">
        <v>89</v>
      </c>
      <c r="E1714">
        <v>68</v>
      </c>
      <c r="F1714">
        <v>0</v>
      </c>
      <c r="G1714">
        <v>0</v>
      </c>
      <c r="H1714">
        <v>0</v>
      </c>
      <c r="S1714">
        <f t="shared" si="1749"/>
        <v>227</v>
      </c>
      <c r="T1714">
        <f t="shared" si="1760"/>
        <v>78.5</v>
      </c>
      <c r="U1714" s="31">
        <f t="shared" si="1749"/>
        <v>227</v>
      </c>
      <c r="V1714">
        <f t="shared" si="1774"/>
        <v>73.142857142857139</v>
      </c>
      <c r="W1714" s="31">
        <f t="shared" ref="W1714" si="1786">W1713+1</f>
        <v>227</v>
      </c>
      <c r="X1714">
        <f t="shared" si="1783"/>
        <v>75.214285714285708</v>
      </c>
    </row>
    <row r="1715" spans="1:24" x14ac:dyDescent="0.45">
      <c r="A1715">
        <v>2025</v>
      </c>
      <c r="B1715">
        <v>8</v>
      </c>
      <c r="C1715">
        <v>16</v>
      </c>
      <c r="D1715">
        <v>90</v>
      </c>
      <c r="E1715">
        <v>65</v>
      </c>
      <c r="F1715">
        <v>0</v>
      </c>
      <c r="G1715">
        <v>0</v>
      </c>
      <c r="H1715">
        <v>0</v>
      </c>
      <c r="S1715">
        <f t="shared" si="1749"/>
        <v>228</v>
      </c>
      <c r="T1715">
        <f t="shared" si="1760"/>
        <v>77.5</v>
      </c>
      <c r="U1715" s="31">
        <f t="shared" si="1749"/>
        <v>228</v>
      </c>
      <c r="V1715">
        <f t="shared" si="1774"/>
        <v>73.678571428571431</v>
      </c>
      <c r="W1715" s="31">
        <f t="shared" ref="W1715" si="1787">W1714+1</f>
        <v>228</v>
      </c>
      <c r="X1715">
        <f t="shared" si="1783"/>
        <v>75.023809523809518</v>
      </c>
    </row>
    <row r="1716" spans="1:24" x14ac:dyDescent="0.45">
      <c r="A1716">
        <v>2025</v>
      </c>
      <c r="B1716">
        <v>8</v>
      </c>
      <c r="C1716">
        <v>17</v>
      </c>
      <c r="D1716">
        <v>88</v>
      </c>
      <c r="E1716">
        <v>65</v>
      </c>
      <c r="F1716">
        <v>0</v>
      </c>
      <c r="G1716">
        <v>0</v>
      </c>
      <c r="H1716">
        <v>0</v>
      </c>
      <c r="S1716">
        <f t="shared" si="1749"/>
        <v>229</v>
      </c>
      <c r="T1716">
        <f t="shared" si="1760"/>
        <v>76.5</v>
      </c>
      <c r="U1716" s="31">
        <f t="shared" si="1749"/>
        <v>229</v>
      </c>
      <c r="V1716">
        <f t="shared" si="1774"/>
        <v>74.178571428571431</v>
      </c>
      <c r="W1716" s="31">
        <f t="shared" ref="W1716" si="1788">W1715+1</f>
        <v>229</v>
      </c>
      <c r="X1716">
        <f t="shared" si="1783"/>
        <v>74.88095238095238</v>
      </c>
    </row>
    <row r="1717" spans="1:24" x14ac:dyDescent="0.45">
      <c r="A1717">
        <v>2025</v>
      </c>
      <c r="B1717">
        <v>8</v>
      </c>
      <c r="C1717">
        <v>18</v>
      </c>
      <c r="D1717">
        <v>89</v>
      </c>
      <c r="E1717">
        <v>66</v>
      </c>
      <c r="F1717">
        <v>0</v>
      </c>
      <c r="G1717">
        <v>0</v>
      </c>
      <c r="H1717">
        <v>0</v>
      </c>
      <c r="S1717">
        <f t="shared" si="1749"/>
        <v>230</v>
      </c>
      <c r="T1717">
        <f t="shared" si="1760"/>
        <v>77.5</v>
      </c>
      <c r="U1717" s="31">
        <f t="shared" si="1749"/>
        <v>230</v>
      </c>
      <c r="V1717">
        <f t="shared" si="1774"/>
        <v>74.571428571428569</v>
      </c>
      <c r="W1717" s="31">
        <f t="shared" ref="W1717" si="1789">W1716+1</f>
        <v>230</v>
      </c>
      <c r="X1717">
        <f t="shared" si="1783"/>
        <v>74.857142857142861</v>
      </c>
    </row>
    <row r="1718" spans="1:24" x14ac:dyDescent="0.45">
      <c r="A1718">
        <v>2025</v>
      </c>
      <c r="B1718">
        <v>8</v>
      </c>
      <c r="C1718">
        <v>19</v>
      </c>
      <c r="D1718">
        <v>90</v>
      </c>
      <c r="E1718">
        <v>67</v>
      </c>
      <c r="F1718">
        <v>0</v>
      </c>
      <c r="G1718">
        <v>0</v>
      </c>
      <c r="H1718">
        <v>0</v>
      </c>
      <c r="S1718">
        <f t="shared" si="1749"/>
        <v>231</v>
      </c>
      <c r="T1718">
        <f t="shared" si="1760"/>
        <v>78.5</v>
      </c>
      <c r="U1718" s="31">
        <f t="shared" si="1749"/>
        <v>231</v>
      </c>
      <c r="V1718">
        <f t="shared" si="1774"/>
        <v>75.107142857142861</v>
      </c>
      <c r="W1718" s="31">
        <f t="shared" ref="W1718" si="1790">W1717+1</f>
        <v>231</v>
      </c>
      <c r="X1718">
        <f t="shared" si="1783"/>
        <v>74.833333333333329</v>
      </c>
    </row>
    <row r="1719" spans="1:24" x14ac:dyDescent="0.45">
      <c r="A1719">
        <v>2025</v>
      </c>
      <c r="B1719">
        <v>8</v>
      </c>
      <c r="C1719">
        <v>20</v>
      </c>
      <c r="D1719">
        <v>85</v>
      </c>
      <c r="E1719">
        <v>67</v>
      </c>
      <c r="F1719">
        <v>0</v>
      </c>
      <c r="G1719">
        <v>0</v>
      </c>
      <c r="H1719">
        <v>0</v>
      </c>
      <c r="S1719">
        <f t="shared" si="1749"/>
        <v>232</v>
      </c>
      <c r="T1719">
        <f t="shared" si="1760"/>
        <v>76</v>
      </c>
      <c r="U1719" s="31">
        <f t="shared" si="1749"/>
        <v>232</v>
      </c>
      <c r="V1719">
        <f t="shared" si="1774"/>
        <v>75.357142857142861</v>
      </c>
      <c r="W1719" s="31">
        <f t="shared" ref="W1719" si="1791">W1718+1</f>
        <v>232</v>
      </c>
      <c r="X1719">
        <f t="shared" si="1783"/>
        <v>74.547619047619051</v>
      </c>
    </row>
    <row r="1720" spans="1:24" x14ac:dyDescent="0.45">
      <c r="A1720">
        <v>2025</v>
      </c>
      <c r="B1720">
        <v>8</v>
      </c>
      <c r="C1720">
        <v>21</v>
      </c>
      <c r="D1720">
        <v>87</v>
      </c>
      <c r="E1720">
        <v>67</v>
      </c>
      <c r="F1720">
        <v>0</v>
      </c>
      <c r="G1720">
        <v>0</v>
      </c>
      <c r="H1720">
        <v>0</v>
      </c>
      <c r="S1720">
        <f t="shared" si="1749"/>
        <v>233</v>
      </c>
      <c r="T1720">
        <f t="shared" si="1760"/>
        <v>77</v>
      </c>
      <c r="U1720" s="31">
        <f t="shared" si="1749"/>
        <v>233</v>
      </c>
      <c r="V1720">
        <f t="shared" si="1774"/>
        <v>75.642857142857139</v>
      </c>
      <c r="W1720" s="31">
        <f t="shared" ref="W1720" si="1792">W1719+1</f>
        <v>233</v>
      </c>
      <c r="X1720">
        <f t="shared" si="1783"/>
        <v>74.452380952380949</v>
      </c>
    </row>
    <row r="1721" spans="1:24" x14ac:dyDescent="0.45">
      <c r="A1721">
        <v>2025</v>
      </c>
      <c r="B1721">
        <v>8</v>
      </c>
      <c r="C1721">
        <v>22</v>
      </c>
      <c r="D1721">
        <v>89</v>
      </c>
      <c r="E1721">
        <v>64</v>
      </c>
      <c r="F1721">
        <v>7.0000000000000007E-2</v>
      </c>
      <c r="G1721">
        <v>0</v>
      </c>
      <c r="H1721">
        <v>0</v>
      </c>
      <c r="S1721">
        <f t="shared" si="1749"/>
        <v>234</v>
      </c>
      <c r="T1721">
        <f t="shared" si="1760"/>
        <v>76.5</v>
      </c>
      <c r="U1721" s="31">
        <f t="shared" si="1749"/>
        <v>234</v>
      </c>
      <c r="V1721">
        <f t="shared" si="1774"/>
        <v>75.928571428571431</v>
      </c>
      <c r="W1721" s="31">
        <f t="shared" ref="W1721" si="1793">W1720+1</f>
        <v>234</v>
      </c>
      <c r="X1721">
        <f t="shared" si="1783"/>
        <v>74.452380952380949</v>
      </c>
    </row>
    <row r="1722" spans="1:24" x14ac:dyDescent="0.45">
      <c r="A1722">
        <v>2025</v>
      </c>
      <c r="B1722">
        <v>8</v>
      </c>
      <c r="C1722">
        <v>23</v>
      </c>
      <c r="D1722">
        <v>84</v>
      </c>
      <c r="E1722">
        <v>67</v>
      </c>
      <c r="F1722">
        <v>0.66</v>
      </c>
      <c r="G1722">
        <v>0</v>
      </c>
      <c r="H1722">
        <v>0</v>
      </c>
      <c r="S1722">
        <f t="shared" si="1749"/>
        <v>235</v>
      </c>
      <c r="T1722">
        <f t="shared" si="1760"/>
        <v>75.5</v>
      </c>
      <c r="U1722" s="31">
        <f t="shared" si="1749"/>
        <v>235</v>
      </c>
      <c r="V1722">
        <f t="shared" si="1774"/>
        <v>76.214285714285708</v>
      </c>
      <c r="W1722" s="31">
        <f t="shared" ref="W1722" si="1794">W1721+1</f>
        <v>235</v>
      </c>
      <c r="X1722">
        <f t="shared" si="1783"/>
        <v>74.714285714285708</v>
      </c>
    </row>
    <row r="1723" spans="1:24" x14ac:dyDescent="0.45">
      <c r="A1723">
        <v>2025</v>
      </c>
      <c r="B1723">
        <v>8</v>
      </c>
      <c r="C1723">
        <v>24</v>
      </c>
      <c r="D1723">
        <v>83</v>
      </c>
      <c r="E1723">
        <v>64</v>
      </c>
      <c r="F1723">
        <v>0.56999999999999995</v>
      </c>
      <c r="G1723">
        <v>0</v>
      </c>
      <c r="H1723">
        <v>0</v>
      </c>
      <c r="S1723">
        <f t="shared" si="1749"/>
        <v>236</v>
      </c>
      <c r="T1723">
        <f t="shared" si="1760"/>
        <v>73.5</v>
      </c>
      <c r="U1723" s="31">
        <f t="shared" si="1749"/>
        <v>236</v>
      </c>
      <c r="V1723">
        <f t="shared" si="1774"/>
        <v>76.285714285714292</v>
      </c>
      <c r="W1723" s="31">
        <f t="shared" ref="W1723" si="1795">W1722+1</f>
        <v>236</v>
      </c>
      <c r="X1723">
        <f t="shared" si="1783"/>
        <v>74.904761904761898</v>
      </c>
    </row>
    <row r="1724" spans="1:24" x14ac:dyDescent="0.45">
      <c r="A1724">
        <v>2025</v>
      </c>
      <c r="B1724">
        <v>8</v>
      </c>
      <c r="C1724">
        <v>25</v>
      </c>
      <c r="D1724">
        <v>75</v>
      </c>
      <c r="E1724">
        <v>56</v>
      </c>
      <c r="F1724">
        <v>0</v>
      </c>
      <c r="G1724">
        <v>0</v>
      </c>
      <c r="H1724">
        <v>0</v>
      </c>
      <c r="S1724">
        <f t="shared" si="1749"/>
        <v>237</v>
      </c>
      <c r="T1724">
        <f t="shared" si="1760"/>
        <v>65.5</v>
      </c>
      <c r="U1724" s="31">
        <f t="shared" si="1749"/>
        <v>237</v>
      </c>
      <c r="V1724">
        <f t="shared" si="1774"/>
        <v>75.714285714285708</v>
      </c>
      <c r="W1724" s="31">
        <f t="shared" ref="W1724" si="1796">W1723+1</f>
        <v>237</v>
      </c>
      <c r="X1724">
        <f t="shared" si="1783"/>
        <v>74.595238095238102</v>
      </c>
    </row>
    <row r="1725" spans="1:24" x14ac:dyDescent="0.45">
      <c r="A1725">
        <v>2025</v>
      </c>
      <c r="B1725">
        <v>8</v>
      </c>
      <c r="C1725">
        <v>26</v>
      </c>
      <c r="D1725">
        <v>74</v>
      </c>
      <c r="E1725">
        <v>52</v>
      </c>
      <c r="F1725">
        <v>0</v>
      </c>
      <c r="G1725">
        <v>0</v>
      </c>
      <c r="H1725">
        <v>0</v>
      </c>
      <c r="S1725">
        <f t="shared" si="1749"/>
        <v>238</v>
      </c>
      <c r="T1725">
        <f t="shared" si="1760"/>
        <v>63</v>
      </c>
      <c r="U1725" s="31">
        <f t="shared" si="1749"/>
        <v>238</v>
      </c>
      <c r="V1725">
        <f t="shared" si="1774"/>
        <v>74.892857142857139</v>
      </c>
      <c r="W1725" s="31">
        <f t="shared" ref="W1725" si="1797">W1724+1</f>
        <v>238</v>
      </c>
      <c r="X1725">
        <f t="shared" si="1783"/>
        <v>74.214285714285708</v>
      </c>
    </row>
    <row r="1726" spans="1:24" x14ac:dyDescent="0.45">
      <c r="A1726">
        <v>2025</v>
      </c>
      <c r="B1726">
        <v>8</v>
      </c>
      <c r="C1726">
        <v>27</v>
      </c>
      <c r="D1726">
        <v>74</v>
      </c>
      <c r="E1726">
        <v>47</v>
      </c>
      <c r="F1726">
        <v>0</v>
      </c>
      <c r="G1726">
        <v>0</v>
      </c>
      <c r="H1726">
        <v>0</v>
      </c>
      <c r="S1726">
        <f t="shared" si="1749"/>
        <v>239</v>
      </c>
      <c r="T1726">
        <f t="shared" si="1760"/>
        <v>60.5</v>
      </c>
      <c r="U1726" s="31">
        <f t="shared" si="1749"/>
        <v>239</v>
      </c>
      <c r="V1726">
        <f t="shared" si="1774"/>
        <v>73.857142857142861</v>
      </c>
      <c r="W1726" s="31">
        <f t="shared" ref="W1726" si="1798">W1725+1</f>
        <v>239</v>
      </c>
      <c r="X1726">
        <f t="shared" si="1783"/>
        <v>73.642857142857139</v>
      </c>
    </row>
    <row r="1727" spans="1:24" x14ac:dyDescent="0.45">
      <c r="A1727">
        <v>2025</v>
      </c>
      <c r="B1727">
        <v>8</v>
      </c>
      <c r="C1727">
        <v>28</v>
      </c>
      <c r="D1727">
        <v>77</v>
      </c>
      <c r="E1727">
        <v>50</v>
      </c>
      <c r="F1727">
        <v>0</v>
      </c>
      <c r="G1727">
        <v>0</v>
      </c>
      <c r="H1727">
        <v>0</v>
      </c>
      <c r="S1727">
        <f t="shared" si="1749"/>
        <v>240</v>
      </c>
      <c r="T1727">
        <f t="shared" si="1760"/>
        <v>63.5</v>
      </c>
      <c r="U1727" s="31">
        <f t="shared" si="1749"/>
        <v>240</v>
      </c>
      <c r="V1727">
        <f t="shared" si="1774"/>
        <v>72.821428571428569</v>
      </c>
      <c r="W1727" s="31">
        <f t="shared" ref="W1727" si="1799">W1726+1</f>
        <v>240</v>
      </c>
      <c r="X1727">
        <f t="shared" si="1783"/>
        <v>73.19047619047619</v>
      </c>
    </row>
    <row r="1728" spans="1:24" x14ac:dyDescent="0.45">
      <c r="A1728">
        <v>2025</v>
      </c>
      <c r="B1728">
        <v>8</v>
      </c>
      <c r="C1728">
        <v>29</v>
      </c>
      <c r="D1728">
        <v>80</v>
      </c>
      <c r="E1728">
        <v>49</v>
      </c>
      <c r="F1728">
        <v>0</v>
      </c>
      <c r="G1728">
        <v>0</v>
      </c>
      <c r="H1728">
        <v>0</v>
      </c>
      <c r="S1728">
        <f t="shared" si="1749"/>
        <v>241</v>
      </c>
      <c r="T1728">
        <f t="shared" si="1760"/>
        <v>64.5</v>
      </c>
      <c r="U1728" s="31">
        <f t="shared" si="1749"/>
        <v>241</v>
      </c>
      <c r="V1728">
        <f t="shared" si="1774"/>
        <v>71.821428571428569</v>
      </c>
      <c r="W1728" s="31">
        <f t="shared" ref="W1728" si="1800">W1727+1</f>
        <v>241</v>
      </c>
      <c r="X1728">
        <f t="shared" si="1783"/>
        <v>72.80952380952381</v>
      </c>
    </row>
    <row r="1729" spans="1:24" x14ac:dyDescent="0.45">
      <c r="A1729">
        <v>2025</v>
      </c>
      <c r="B1729">
        <v>8</v>
      </c>
      <c r="C1729">
        <v>30</v>
      </c>
      <c r="D1729">
        <v>82</v>
      </c>
      <c r="E1729">
        <v>54</v>
      </c>
      <c r="F1729">
        <v>0</v>
      </c>
      <c r="G1729">
        <v>0</v>
      </c>
      <c r="H1729">
        <v>0</v>
      </c>
      <c r="S1729">
        <f t="shared" si="1749"/>
        <v>242</v>
      </c>
      <c r="T1729">
        <f t="shared" si="1760"/>
        <v>68</v>
      </c>
      <c r="U1729" s="31">
        <f t="shared" si="1749"/>
        <v>242</v>
      </c>
      <c r="V1729">
        <f t="shared" si="1774"/>
        <v>71.142857142857139</v>
      </c>
      <c r="W1729" s="31">
        <f t="shared" ref="W1729" si="1801">W1728+1</f>
        <v>242</v>
      </c>
      <c r="X1729">
        <f t="shared" si="1783"/>
        <v>72.642857142857139</v>
      </c>
    </row>
    <row r="1730" spans="1:24" x14ac:dyDescent="0.45">
      <c r="A1730">
        <v>2025</v>
      </c>
      <c r="B1730">
        <v>8</v>
      </c>
      <c r="C1730">
        <v>31</v>
      </c>
      <c r="D1730">
        <v>82</v>
      </c>
      <c r="E1730">
        <v>53</v>
      </c>
      <c r="F1730">
        <v>0.19</v>
      </c>
      <c r="G1730">
        <v>0</v>
      </c>
      <c r="H1730">
        <v>0</v>
      </c>
      <c r="S1730">
        <f t="shared" si="1749"/>
        <v>243</v>
      </c>
      <c r="T1730">
        <f t="shared" si="1760"/>
        <v>67.5</v>
      </c>
      <c r="U1730" s="31">
        <f t="shared" si="1749"/>
        <v>243</v>
      </c>
      <c r="V1730">
        <f t="shared" si="1774"/>
        <v>70.5</v>
      </c>
      <c r="W1730" s="31">
        <f t="shared" ref="W1730" si="1802">W1729+1</f>
        <v>243</v>
      </c>
      <c r="X1730">
        <f t="shared" si="1783"/>
        <v>72.404761904761898</v>
      </c>
    </row>
    <row r="1731" spans="1:24" x14ac:dyDescent="0.45">
      <c r="A1731">
        <v>2025</v>
      </c>
      <c r="B1731">
        <v>9</v>
      </c>
      <c r="C1731">
        <v>1</v>
      </c>
      <c r="D1731">
        <v>79</v>
      </c>
      <c r="E1731">
        <v>54</v>
      </c>
      <c r="F1731">
        <v>0</v>
      </c>
      <c r="G1731">
        <v>0</v>
      </c>
      <c r="H1731">
        <v>0</v>
      </c>
      <c r="S1731">
        <f t="shared" si="1749"/>
        <v>244</v>
      </c>
      <c r="T1731">
        <f t="shared" si="1760"/>
        <v>66.5</v>
      </c>
      <c r="U1731" s="31">
        <f t="shared" si="1749"/>
        <v>244</v>
      </c>
      <c r="V1731">
        <f t="shared" si="1774"/>
        <v>69.714285714285708</v>
      </c>
      <c r="W1731" s="31">
        <f t="shared" ref="W1731" si="1803">W1730+1</f>
        <v>244</v>
      </c>
      <c r="X1731">
        <f t="shared" si="1783"/>
        <v>72.071428571428569</v>
      </c>
    </row>
    <row r="1732" spans="1:24" x14ac:dyDescent="0.45">
      <c r="A1732">
        <v>2025</v>
      </c>
      <c r="B1732">
        <v>9</v>
      </c>
      <c r="C1732">
        <v>2</v>
      </c>
      <c r="D1732">
        <v>79</v>
      </c>
      <c r="E1732">
        <v>50</v>
      </c>
      <c r="F1732">
        <v>0</v>
      </c>
      <c r="G1732">
        <v>0</v>
      </c>
      <c r="S1732">
        <f t="shared" si="1749"/>
        <v>245</v>
      </c>
      <c r="T1732">
        <f t="shared" si="1760"/>
        <v>64.5</v>
      </c>
      <c r="U1732" s="31">
        <f t="shared" si="1749"/>
        <v>245</v>
      </c>
      <c r="V1732">
        <f t="shared" si="1774"/>
        <v>68.714285714285708</v>
      </c>
      <c r="W1732" s="31">
        <f t="shared" ref="W1732" si="1804">W1731+1</f>
        <v>245</v>
      </c>
      <c r="X1732">
        <f t="shared" si="1783"/>
        <v>71.595238095238102</v>
      </c>
    </row>
    <row r="1733" spans="1:24" x14ac:dyDescent="0.45">
      <c r="A1733">
        <v>2025</v>
      </c>
      <c r="B1733">
        <v>9</v>
      </c>
      <c r="C1733">
        <v>3</v>
      </c>
      <c r="D1733">
        <v>73</v>
      </c>
      <c r="E1733">
        <v>58</v>
      </c>
      <c r="F1733">
        <v>0.78</v>
      </c>
      <c r="G1733">
        <v>0</v>
      </c>
      <c r="S1733">
        <f t="shared" si="1749"/>
        <v>246</v>
      </c>
      <c r="T1733">
        <f t="shared" si="1760"/>
        <v>65.5</v>
      </c>
      <c r="U1733" s="31">
        <f t="shared" si="1749"/>
        <v>246</v>
      </c>
      <c r="V1733">
        <f t="shared" si="1774"/>
        <v>67.964285714285708</v>
      </c>
      <c r="W1733" s="31">
        <f t="shared" ref="W1733" si="1805">W1732+1</f>
        <v>246</v>
      </c>
      <c r="X1733">
        <f t="shared" si="1783"/>
        <v>71.142857142857139</v>
      </c>
    </row>
    <row r="1734" spans="1:24" x14ac:dyDescent="0.45">
      <c r="A1734">
        <v>2025</v>
      </c>
      <c r="B1734">
        <v>9</v>
      </c>
      <c r="C1734">
        <v>4</v>
      </c>
      <c r="D1734">
        <v>73</v>
      </c>
      <c r="E1734">
        <v>57</v>
      </c>
      <c r="F1734">
        <v>0.5</v>
      </c>
      <c r="G1734">
        <v>0</v>
      </c>
      <c r="S1734">
        <f t="shared" si="1749"/>
        <v>247</v>
      </c>
      <c r="T1734">
        <f t="shared" si="1760"/>
        <v>65</v>
      </c>
      <c r="U1734" s="31">
        <f t="shared" si="1749"/>
        <v>247</v>
      </c>
      <c r="V1734">
        <f t="shared" si="1774"/>
        <v>67.107142857142861</v>
      </c>
      <c r="W1734" s="31">
        <f t="shared" ref="W1734" si="1806">W1733+1</f>
        <v>247</v>
      </c>
      <c r="X1734">
        <f t="shared" si="1783"/>
        <v>70.523809523809518</v>
      </c>
    </row>
    <row r="1735" spans="1:24" x14ac:dyDescent="0.45">
      <c r="A1735">
        <v>2025</v>
      </c>
      <c r="B1735">
        <v>9</v>
      </c>
      <c r="C1735">
        <v>5</v>
      </c>
      <c r="D1735">
        <v>82</v>
      </c>
      <c r="E1735">
        <v>56</v>
      </c>
      <c r="F1735" t="s">
        <v>116</v>
      </c>
      <c r="G1735">
        <v>0</v>
      </c>
      <c r="S1735">
        <f t="shared" si="1749"/>
        <v>248</v>
      </c>
      <c r="T1735">
        <f t="shared" si="1760"/>
        <v>69</v>
      </c>
      <c r="U1735" s="31">
        <f t="shared" si="1749"/>
        <v>248</v>
      </c>
      <c r="V1735">
        <f t="shared" si="1774"/>
        <v>66.571428571428569</v>
      </c>
      <c r="W1735" s="31">
        <f t="shared" ref="W1735" si="1807">W1734+1</f>
        <v>248</v>
      </c>
      <c r="X1735">
        <f t="shared" si="1783"/>
        <v>70.071428571428569</v>
      </c>
    </row>
    <row r="1736" spans="1:24" x14ac:dyDescent="0.45">
      <c r="A1736">
        <v>2025</v>
      </c>
      <c r="B1736">
        <v>9</v>
      </c>
      <c r="C1736">
        <v>6</v>
      </c>
      <c r="D1736">
        <v>76</v>
      </c>
      <c r="E1736">
        <v>61</v>
      </c>
      <c r="F1736">
        <v>0.79</v>
      </c>
      <c r="G1736">
        <v>0</v>
      </c>
      <c r="H1736">
        <v>0</v>
      </c>
      <c r="S1736">
        <f t="shared" si="1749"/>
        <v>249</v>
      </c>
      <c r="T1736">
        <f t="shared" si="1760"/>
        <v>68.5</v>
      </c>
      <c r="U1736" s="31">
        <f t="shared" si="1749"/>
        <v>249</v>
      </c>
      <c r="V1736">
        <f t="shared" si="1774"/>
        <v>66.071428571428569</v>
      </c>
      <c r="W1736" s="31">
        <f t="shared" ref="W1736" si="1808">W1735+1</f>
        <v>249</v>
      </c>
      <c r="X1736">
        <f t="shared" si="1783"/>
        <v>69.642857142857139</v>
      </c>
    </row>
    <row r="1737" spans="1:24" x14ac:dyDescent="0.45">
      <c r="A1737">
        <v>2025</v>
      </c>
      <c r="B1737">
        <v>9</v>
      </c>
      <c r="C1737">
        <v>7</v>
      </c>
      <c r="D1737">
        <v>72</v>
      </c>
      <c r="E1737">
        <v>50</v>
      </c>
      <c r="F1737">
        <v>0.15</v>
      </c>
      <c r="G1737">
        <v>0</v>
      </c>
      <c r="H1737">
        <v>0</v>
      </c>
      <c r="S1737">
        <f t="shared" si="1749"/>
        <v>250</v>
      </c>
      <c r="T1737">
        <f t="shared" si="1760"/>
        <v>61</v>
      </c>
      <c r="U1737" s="31">
        <f t="shared" si="1749"/>
        <v>250</v>
      </c>
      <c r="V1737">
        <f t="shared" si="1774"/>
        <v>65.178571428571431</v>
      </c>
      <c r="W1737" s="31">
        <f t="shared" ref="W1737" si="1809">W1736+1</f>
        <v>250</v>
      </c>
      <c r="X1737">
        <f t="shared" si="1783"/>
        <v>68.904761904761898</v>
      </c>
    </row>
    <row r="1738" spans="1:24" x14ac:dyDescent="0.45">
      <c r="A1738">
        <v>2025</v>
      </c>
      <c r="B1738">
        <v>9</v>
      </c>
      <c r="C1738">
        <v>8</v>
      </c>
      <c r="D1738">
        <v>75</v>
      </c>
      <c r="E1738">
        <v>45</v>
      </c>
      <c r="F1738">
        <v>0</v>
      </c>
      <c r="G1738">
        <v>0</v>
      </c>
      <c r="H1738">
        <v>0</v>
      </c>
      <c r="S1738">
        <f t="shared" si="1749"/>
        <v>251</v>
      </c>
      <c r="T1738">
        <f t="shared" si="1760"/>
        <v>60</v>
      </c>
      <c r="U1738" s="31">
        <f t="shared" si="1749"/>
        <v>251</v>
      </c>
      <c r="V1738">
        <f t="shared" si="1774"/>
        <v>64.785714285714292</v>
      </c>
      <c r="W1738" s="31">
        <f t="shared" ref="W1738" si="1810">W1737+1</f>
        <v>251</v>
      </c>
      <c r="X1738">
        <f t="shared" si="1783"/>
        <v>68.071428571428569</v>
      </c>
    </row>
    <row r="1739" spans="1:24" x14ac:dyDescent="0.45">
      <c r="A1739">
        <v>2025</v>
      </c>
      <c r="B1739">
        <v>9</v>
      </c>
      <c r="C1739">
        <v>9</v>
      </c>
      <c r="D1739">
        <v>74</v>
      </c>
      <c r="E1739">
        <v>46</v>
      </c>
      <c r="F1739">
        <v>0</v>
      </c>
      <c r="G1739">
        <v>0</v>
      </c>
      <c r="H1739">
        <v>0</v>
      </c>
      <c r="S1739">
        <f t="shared" si="1749"/>
        <v>252</v>
      </c>
      <c r="T1739">
        <f t="shared" si="1760"/>
        <v>60</v>
      </c>
      <c r="U1739" s="31">
        <f t="shared" si="1749"/>
        <v>252</v>
      </c>
      <c r="V1739">
        <f t="shared" si="1774"/>
        <v>64.571428571428569</v>
      </c>
      <c r="W1739" s="31">
        <f t="shared" ref="W1739" si="1811">W1738+1</f>
        <v>252</v>
      </c>
      <c r="X1739">
        <f t="shared" si="1783"/>
        <v>67.19047619047619</v>
      </c>
    </row>
    <row r="1740" spans="1:24" x14ac:dyDescent="0.45">
      <c r="A1740">
        <v>2025</v>
      </c>
      <c r="B1740">
        <v>9</v>
      </c>
      <c r="C1740">
        <v>10</v>
      </c>
      <c r="D1740">
        <v>77</v>
      </c>
      <c r="E1740">
        <v>47</v>
      </c>
      <c r="F1740">
        <v>0</v>
      </c>
      <c r="G1740">
        <v>0</v>
      </c>
      <c r="H1740">
        <v>0</v>
      </c>
      <c r="S1740">
        <f t="shared" si="1749"/>
        <v>253</v>
      </c>
      <c r="T1740">
        <f t="shared" si="1760"/>
        <v>62</v>
      </c>
      <c r="U1740" s="31">
        <f t="shared" si="1749"/>
        <v>253</v>
      </c>
      <c r="V1740">
        <f t="shared" si="1774"/>
        <v>64.678571428571431</v>
      </c>
      <c r="W1740" s="31">
        <f t="shared" ref="W1740" si="1812">W1739+1</f>
        <v>253</v>
      </c>
      <c r="X1740">
        <f t="shared" si="1783"/>
        <v>66.523809523809518</v>
      </c>
    </row>
    <row r="1741" spans="1:24" x14ac:dyDescent="0.45">
      <c r="A1741">
        <v>2025</v>
      </c>
      <c r="B1741">
        <v>9</v>
      </c>
      <c r="C1741">
        <v>11</v>
      </c>
      <c r="D1741">
        <v>80</v>
      </c>
      <c r="E1741">
        <v>49</v>
      </c>
      <c r="F1741">
        <v>0</v>
      </c>
      <c r="G1741">
        <v>0</v>
      </c>
      <c r="S1741">
        <f t="shared" si="1749"/>
        <v>254</v>
      </c>
      <c r="T1741">
        <f t="shared" si="1760"/>
        <v>64.5</v>
      </c>
      <c r="U1741" s="31">
        <f t="shared" si="1749"/>
        <v>254</v>
      </c>
      <c r="V1741">
        <f t="shared" si="1774"/>
        <v>64.75</v>
      </c>
      <c r="W1741" s="31">
        <f t="shared" ref="W1741" si="1813">W1740+1</f>
        <v>254</v>
      </c>
      <c r="X1741">
        <f t="shared" si="1783"/>
        <v>65.928571428571431</v>
      </c>
    </row>
    <row r="1742" spans="1:24" x14ac:dyDescent="0.45">
      <c r="A1742">
        <v>2025</v>
      </c>
      <c r="B1742">
        <v>9</v>
      </c>
      <c r="C1742">
        <v>12</v>
      </c>
      <c r="D1742">
        <v>80</v>
      </c>
      <c r="E1742">
        <v>49</v>
      </c>
      <c r="F1742">
        <v>0</v>
      </c>
      <c r="G1742">
        <v>0</v>
      </c>
      <c r="H1742">
        <v>0</v>
      </c>
      <c r="S1742">
        <f t="shared" si="1749"/>
        <v>255</v>
      </c>
      <c r="T1742">
        <f t="shared" si="1760"/>
        <v>64.5</v>
      </c>
      <c r="U1742" s="31">
        <f t="shared" si="1749"/>
        <v>255</v>
      </c>
      <c r="V1742">
        <f t="shared" si="1774"/>
        <v>64.75</v>
      </c>
      <c r="W1742" s="31">
        <f t="shared" ref="W1742" si="1814">W1741+1</f>
        <v>255</v>
      </c>
      <c r="X1742">
        <f t="shared" si="1783"/>
        <v>65.357142857142861</v>
      </c>
    </row>
    <row r="1743" spans="1:24" x14ac:dyDescent="0.45">
      <c r="A1743">
        <v>2025</v>
      </c>
      <c r="B1743">
        <v>9</v>
      </c>
      <c r="C1743">
        <v>13</v>
      </c>
      <c r="D1743">
        <v>82</v>
      </c>
      <c r="E1743">
        <v>51</v>
      </c>
      <c r="F1743">
        <v>0</v>
      </c>
      <c r="G1743">
        <v>0</v>
      </c>
      <c r="H1743">
        <v>0</v>
      </c>
      <c r="S1743">
        <f t="shared" si="1749"/>
        <v>256</v>
      </c>
      <c r="T1743">
        <f t="shared" si="1760"/>
        <v>66.5</v>
      </c>
      <c r="U1743" s="31">
        <f t="shared" si="1749"/>
        <v>256</v>
      </c>
      <c r="V1743">
        <f t="shared" si="1774"/>
        <v>64.642857142857139</v>
      </c>
      <c r="W1743" s="31">
        <f t="shared" ref="W1743" si="1815">W1742+1</f>
        <v>256</v>
      </c>
      <c r="X1743">
        <f t="shared" si="1783"/>
        <v>64.928571428571431</v>
      </c>
    </row>
    <row r="1744" spans="1:24" x14ac:dyDescent="0.45">
      <c r="A1744">
        <v>2025</v>
      </c>
      <c r="B1744">
        <v>9</v>
      </c>
      <c r="C1744">
        <v>14</v>
      </c>
      <c r="D1744">
        <v>82</v>
      </c>
      <c r="E1744">
        <v>55</v>
      </c>
      <c r="F1744">
        <v>0</v>
      </c>
      <c r="G1744">
        <v>0</v>
      </c>
      <c r="H1744">
        <v>0</v>
      </c>
      <c r="S1744">
        <f t="shared" si="1749"/>
        <v>257</v>
      </c>
      <c r="T1744">
        <f t="shared" si="1760"/>
        <v>68.5</v>
      </c>
      <c r="U1744" s="31">
        <f t="shared" si="1749"/>
        <v>257</v>
      </c>
      <c r="V1744">
        <f t="shared" si="1774"/>
        <v>64.714285714285708</v>
      </c>
      <c r="W1744" s="31">
        <f t="shared" ref="W1744" si="1816">W1743+1</f>
        <v>257</v>
      </c>
      <c r="X1744">
        <f t="shared" si="1783"/>
        <v>64.69047619047619</v>
      </c>
    </row>
    <row r="1745" spans="1:24" x14ac:dyDescent="0.45">
      <c r="A1745">
        <v>2025</v>
      </c>
      <c r="B1745">
        <v>9</v>
      </c>
      <c r="C1745">
        <v>15</v>
      </c>
      <c r="D1745">
        <v>83</v>
      </c>
      <c r="E1745">
        <v>55</v>
      </c>
      <c r="F1745">
        <v>0</v>
      </c>
      <c r="G1745">
        <v>0</v>
      </c>
      <c r="H1745">
        <v>0</v>
      </c>
      <c r="S1745">
        <f t="shared" ref="S1745:U1808" si="1817">S1744+1</f>
        <v>258</v>
      </c>
      <c r="T1745">
        <f t="shared" si="1760"/>
        <v>69</v>
      </c>
      <c r="U1745" s="31">
        <f t="shared" si="1817"/>
        <v>258</v>
      </c>
      <c r="V1745">
        <f t="shared" si="1774"/>
        <v>64.892857142857139</v>
      </c>
      <c r="W1745" s="31">
        <f t="shared" ref="W1745" si="1818">W1744+1</f>
        <v>258</v>
      </c>
      <c r="X1745">
        <f t="shared" si="1783"/>
        <v>64.857142857142861</v>
      </c>
    </row>
    <row r="1746" spans="1:24" x14ac:dyDescent="0.45">
      <c r="A1746">
        <v>2025</v>
      </c>
      <c r="B1746">
        <v>9</v>
      </c>
      <c r="C1746">
        <v>16</v>
      </c>
      <c r="D1746">
        <v>77</v>
      </c>
      <c r="E1746">
        <v>59</v>
      </c>
      <c r="F1746">
        <v>0</v>
      </c>
      <c r="G1746">
        <v>0</v>
      </c>
      <c r="H1746">
        <v>0</v>
      </c>
      <c r="S1746">
        <f t="shared" si="1817"/>
        <v>259</v>
      </c>
      <c r="T1746">
        <f t="shared" si="1760"/>
        <v>68</v>
      </c>
      <c r="U1746" s="31">
        <f t="shared" si="1817"/>
        <v>259</v>
      </c>
      <c r="V1746">
        <f t="shared" si="1774"/>
        <v>65.142857142857139</v>
      </c>
      <c r="W1746" s="31">
        <f t="shared" ref="W1746" si="1819">W1745+1</f>
        <v>259</v>
      </c>
      <c r="X1746">
        <f t="shared" si="1783"/>
        <v>65.095238095238102</v>
      </c>
    </row>
    <row r="1747" spans="1:24" x14ac:dyDescent="0.45">
      <c r="A1747">
        <v>2025</v>
      </c>
      <c r="B1747">
        <v>9</v>
      </c>
      <c r="C1747">
        <v>17</v>
      </c>
      <c r="D1747">
        <v>80</v>
      </c>
      <c r="E1747">
        <v>53</v>
      </c>
      <c r="F1747">
        <v>0</v>
      </c>
      <c r="G1747">
        <v>0</v>
      </c>
      <c r="H1747">
        <v>0</v>
      </c>
      <c r="S1747">
        <f t="shared" si="1817"/>
        <v>260</v>
      </c>
      <c r="T1747">
        <f t="shared" si="1760"/>
        <v>66.5</v>
      </c>
      <c r="U1747" s="31">
        <f t="shared" si="1817"/>
        <v>260</v>
      </c>
      <c r="V1747">
        <f t="shared" si="1774"/>
        <v>65.214285714285708</v>
      </c>
      <c r="W1747" s="31">
        <f t="shared" ref="W1747" si="1820">W1746+1</f>
        <v>260</v>
      </c>
      <c r="X1747">
        <f t="shared" si="1783"/>
        <v>65.38095238095238</v>
      </c>
    </row>
    <row r="1748" spans="1:24" x14ac:dyDescent="0.45">
      <c r="A1748">
        <v>2025</v>
      </c>
      <c r="B1748">
        <v>9</v>
      </c>
      <c r="C1748">
        <v>18</v>
      </c>
      <c r="D1748">
        <v>83</v>
      </c>
      <c r="E1748">
        <v>53</v>
      </c>
      <c r="F1748">
        <v>0</v>
      </c>
      <c r="G1748">
        <v>0</v>
      </c>
      <c r="H1748">
        <v>0</v>
      </c>
      <c r="S1748">
        <f t="shared" si="1817"/>
        <v>261</v>
      </c>
      <c r="T1748">
        <f t="shared" si="1760"/>
        <v>68</v>
      </c>
      <c r="U1748" s="31">
        <f t="shared" si="1817"/>
        <v>261</v>
      </c>
      <c r="V1748">
        <f t="shared" si="1774"/>
        <v>65.428571428571431</v>
      </c>
      <c r="W1748" s="31">
        <f t="shared" ref="W1748" si="1821">W1747+1</f>
        <v>261</v>
      </c>
      <c r="X1748">
        <f t="shared" si="1783"/>
        <v>65.595238095238102</v>
      </c>
    </row>
    <row r="1749" spans="1:24" x14ac:dyDescent="0.45">
      <c r="A1749">
        <v>2025</v>
      </c>
      <c r="B1749">
        <v>9</v>
      </c>
      <c r="C1749">
        <v>19</v>
      </c>
      <c r="D1749">
        <v>86</v>
      </c>
      <c r="E1749">
        <v>54</v>
      </c>
      <c r="F1749">
        <v>0</v>
      </c>
      <c r="G1749">
        <v>0</v>
      </c>
      <c r="H1749">
        <v>0</v>
      </c>
      <c r="S1749">
        <f t="shared" si="1817"/>
        <v>262</v>
      </c>
      <c r="T1749">
        <f t="shared" si="1760"/>
        <v>70</v>
      </c>
      <c r="U1749" s="31">
        <f t="shared" si="1817"/>
        <v>262</v>
      </c>
      <c r="V1749">
        <f t="shared" si="1774"/>
        <v>65.5</v>
      </c>
      <c r="W1749" s="31">
        <f t="shared" ref="W1749" si="1822">W1748+1</f>
        <v>262</v>
      </c>
      <c r="X1749">
        <f t="shared" si="1783"/>
        <v>65.857142857142861</v>
      </c>
    </row>
    <row r="1750" spans="1:24" x14ac:dyDescent="0.45">
      <c r="A1750">
        <v>2025</v>
      </c>
      <c r="B1750">
        <v>9</v>
      </c>
      <c r="C1750">
        <v>20</v>
      </c>
      <c r="D1750">
        <v>87</v>
      </c>
      <c r="E1750">
        <v>57</v>
      </c>
      <c r="F1750">
        <v>0.43</v>
      </c>
      <c r="G1750">
        <v>0</v>
      </c>
      <c r="H1750">
        <v>0</v>
      </c>
      <c r="S1750">
        <f t="shared" si="1817"/>
        <v>263</v>
      </c>
      <c r="T1750">
        <f t="shared" si="1760"/>
        <v>72</v>
      </c>
      <c r="U1750" s="31">
        <f t="shared" si="1817"/>
        <v>263</v>
      </c>
      <c r="V1750">
        <f t="shared" si="1774"/>
        <v>65.75</v>
      </c>
      <c r="W1750" s="31">
        <f t="shared" ref="W1750" si="1823">W1749+1</f>
        <v>263</v>
      </c>
      <c r="X1750">
        <f t="shared" si="1783"/>
        <v>66.047619047619051</v>
      </c>
    </row>
    <row r="1751" spans="1:24" x14ac:dyDescent="0.45">
      <c r="A1751">
        <v>2025</v>
      </c>
      <c r="B1751">
        <v>9</v>
      </c>
      <c r="C1751">
        <v>21</v>
      </c>
      <c r="D1751">
        <v>83</v>
      </c>
      <c r="E1751">
        <v>55</v>
      </c>
      <c r="F1751">
        <v>0.87</v>
      </c>
      <c r="G1751">
        <v>0</v>
      </c>
      <c r="H1751">
        <v>0</v>
      </c>
      <c r="S1751">
        <f t="shared" si="1817"/>
        <v>264</v>
      </c>
      <c r="T1751">
        <f t="shared" si="1760"/>
        <v>69</v>
      </c>
      <c r="U1751" s="31">
        <f t="shared" si="1817"/>
        <v>264</v>
      </c>
      <c r="V1751">
        <f t="shared" si="1774"/>
        <v>66.321428571428569</v>
      </c>
      <c r="W1751" s="31">
        <f t="shared" ref="W1751" si="1824">W1750+1</f>
        <v>264</v>
      </c>
      <c r="X1751">
        <f t="shared" si="1783"/>
        <v>66.11904761904762</v>
      </c>
    </row>
    <row r="1752" spans="1:24" x14ac:dyDescent="0.45">
      <c r="A1752">
        <v>2025</v>
      </c>
      <c r="B1752">
        <v>9</v>
      </c>
      <c r="C1752">
        <v>22</v>
      </c>
      <c r="D1752">
        <v>83</v>
      </c>
      <c r="E1752">
        <v>58</v>
      </c>
      <c r="F1752">
        <v>0.05</v>
      </c>
      <c r="G1752">
        <v>0</v>
      </c>
      <c r="H1752">
        <v>0</v>
      </c>
      <c r="S1752">
        <f t="shared" si="1817"/>
        <v>265</v>
      </c>
      <c r="T1752">
        <f t="shared" si="1760"/>
        <v>70.5</v>
      </c>
      <c r="U1752" s="31">
        <f t="shared" si="1817"/>
        <v>265</v>
      </c>
      <c r="V1752">
        <f t="shared" si="1774"/>
        <v>67.071428571428569</v>
      </c>
      <c r="W1752" s="31">
        <f t="shared" ref="W1752" si="1825">W1751+1</f>
        <v>265</v>
      </c>
      <c r="X1752">
        <f t="shared" si="1783"/>
        <v>66.30952380952381</v>
      </c>
    </row>
    <row r="1753" spans="1:24" x14ac:dyDescent="0.45">
      <c r="A1753">
        <v>2025</v>
      </c>
      <c r="B1753">
        <v>9</v>
      </c>
      <c r="C1753">
        <v>23</v>
      </c>
      <c r="D1753">
        <v>81</v>
      </c>
      <c r="E1753">
        <v>64</v>
      </c>
      <c r="F1753">
        <v>0.06</v>
      </c>
      <c r="G1753">
        <v>0</v>
      </c>
      <c r="H1753">
        <v>0</v>
      </c>
      <c r="S1753">
        <f t="shared" si="1817"/>
        <v>266</v>
      </c>
      <c r="T1753">
        <f t="shared" si="1760"/>
        <v>72.5</v>
      </c>
      <c r="U1753" s="31">
        <f t="shared" si="1817"/>
        <v>266</v>
      </c>
      <c r="V1753">
        <f t="shared" si="1774"/>
        <v>67.964285714285708</v>
      </c>
      <c r="W1753" s="31">
        <f t="shared" ref="W1753" si="1826">W1752+1</f>
        <v>266</v>
      </c>
      <c r="X1753">
        <f t="shared" si="1783"/>
        <v>66.69047619047619</v>
      </c>
    </row>
    <row r="1754" spans="1:24" x14ac:dyDescent="0.45">
      <c r="A1754">
        <v>2025</v>
      </c>
      <c r="B1754">
        <v>9</v>
      </c>
      <c r="C1754">
        <v>24</v>
      </c>
      <c r="D1754">
        <v>73</v>
      </c>
      <c r="E1754">
        <v>62</v>
      </c>
      <c r="F1754">
        <v>0.35</v>
      </c>
      <c r="G1754">
        <v>0</v>
      </c>
      <c r="H1754">
        <v>0</v>
      </c>
      <c r="S1754">
        <f t="shared" si="1817"/>
        <v>267</v>
      </c>
      <c r="T1754">
        <f t="shared" si="1760"/>
        <v>67.5</v>
      </c>
      <c r="U1754" s="31">
        <f t="shared" si="1817"/>
        <v>267</v>
      </c>
      <c r="V1754">
        <f t="shared" si="1774"/>
        <v>68.357142857142861</v>
      </c>
      <c r="W1754" s="31">
        <f t="shared" ref="W1754" si="1827">W1753+1</f>
        <v>267</v>
      </c>
      <c r="X1754">
        <f t="shared" si="1783"/>
        <v>66.785714285714292</v>
      </c>
    </row>
    <row r="1755" spans="1:24" x14ac:dyDescent="0.45">
      <c r="A1755">
        <v>2025</v>
      </c>
      <c r="B1755">
        <v>9</v>
      </c>
      <c r="C1755">
        <v>25</v>
      </c>
      <c r="D1755">
        <v>80</v>
      </c>
      <c r="E1755">
        <v>65</v>
      </c>
      <c r="F1755">
        <v>0.06</v>
      </c>
      <c r="G1755">
        <v>0</v>
      </c>
      <c r="H1755">
        <v>0</v>
      </c>
      <c r="S1755">
        <f t="shared" si="1817"/>
        <v>268</v>
      </c>
      <c r="T1755">
        <f t="shared" ref="T1755:T1818" si="1828">AVERAGE(D1755:E1755)</f>
        <v>72.5</v>
      </c>
      <c r="U1755" s="31">
        <f t="shared" si="1817"/>
        <v>268</v>
      </c>
      <c r="V1755">
        <f t="shared" si="1774"/>
        <v>68.928571428571431</v>
      </c>
      <c r="W1755" s="31">
        <f t="shared" ref="W1755" si="1829">W1754+1</f>
        <v>268</v>
      </c>
      <c r="X1755">
        <f t="shared" si="1783"/>
        <v>67.142857142857139</v>
      </c>
    </row>
    <row r="1756" spans="1:24" x14ac:dyDescent="0.45">
      <c r="A1756">
        <v>2025</v>
      </c>
      <c r="B1756">
        <v>9</v>
      </c>
      <c r="C1756">
        <v>26</v>
      </c>
      <c r="D1756">
        <v>81</v>
      </c>
      <c r="E1756">
        <v>65</v>
      </c>
      <c r="F1756">
        <v>0</v>
      </c>
      <c r="G1756">
        <v>0</v>
      </c>
      <c r="H1756">
        <v>0</v>
      </c>
      <c r="S1756">
        <f t="shared" si="1817"/>
        <v>269</v>
      </c>
      <c r="T1756">
        <f t="shared" si="1828"/>
        <v>73</v>
      </c>
      <c r="U1756" s="31">
        <f t="shared" si="1817"/>
        <v>269</v>
      </c>
      <c r="V1756">
        <f t="shared" si="1774"/>
        <v>69.535714285714292</v>
      </c>
      <c r="W1756" s="31">
        <f t="shared" ref="W1756" si="1830">W1755+1</f>
        <v>269</v>
      </c>
      <c r="X1756">
        <f t="shared" si="1783"/>
        <v>67.333333333333329</v>
      </c>
    </row>
    <row r="1757" spans="1:24" x14ac:dyDescent="0.45">
      <c r="A1757">
        <v>2025</v>
      </c>
      <c r="B1757">
        <v>9</v>
      </c>
      <c r="C1757">
        <v>27</v>
      </c>
      <c r="D1757">
        <v>76</v>
      </c>
      <c r="E1757">
        <v>62</v>
      </c>
      <c r="F1757">
        <v>0.11</v>
      </c>
      <c r="G1757">
        <v>0</v>
      </c>
      <c r="H1757">
        <v>0</v>
      </c>
      <c r="S1757">
        <f t="shared" si="1817"/>
        <v>270</v>
      </c>
      <c r="T1757">
        <f t="shared" si="1828"/>
        <v>69</v>
      </c>
      <c r="U1757" s="31">
        <f t="shared" si="1817"/>
        <v>270</v>
      </c>
      <c r="V1757">
        <f t="shared" si="1774"/>
        <v>69.714285714285708</v>
      </c>
      <c r="W1757" s="31">
        <f t="shared" ref="W1757" si="1831">W1756+1</f>
        <v>270</v>
      </c>
      <c r="X1757">
        <f t="shared" si="1783"/>
        <v>67.357142857142861</v>
      </c>
    </row>
    <row r="1758" spans="1:24" x14ac:dyDescent="0.45">
      <c r="A1758">
        <v>2025</v>
      </c>
      <c r="B1758">
        <v>9</v>
      </c>
      <c r="C1758">
        <v>28</v>
      </c>
      <c r="D1758">
        <v>81</v>
      </c>
      <c r="E1758">
        <v>60</v>
      </c>
      <c r="F1758">
        <v>0</v>
      </c>
      <c r="G1758">
        <v>0</v>
      </c>
      <c r="H1758">
        <v>0</v>
      </c>
      <c r="S1758">
        <f t="shared" si="1817"/>
        <v>271</v>
      </c>
      <c r="T1758">
        <f t="shared" si="1828"/>
        <v>70.5</v>
      </c>
      <c r="U1758" s="31">
        <f t="shared" si="1817"/>
        <v>271</v>
      </c>
      <c r="V1758">
        <f t="shared" si="1774"/>
        <v>69.857142857142861</v>
      </c>
      <c r="W1758" s="31">
        <f t="shared" ref="W1758" si="1832">W1757+1</f>
        <v>271</v>
      </c>
      <c r="X1758">
        <f t="shared" si="1783"/>
        <v>67.80952380952381</v>
      </c>
    </row>
    <row r="1759" spans="1:24" x14ac:dyDescent="0.45">
      <c r="A1759">
        <v>2025</v>
      </c>
      <c r="B1759">
        <v>9</v>
      </c>
      <c r="C1759">
        <v>29</v>
      </c>
      <c r="D1759">
        <v>80</v>
      </c>
      <c r="E1759">
        <v>57</v>
      </c>
      <c r="F1759" t="s">
        <v>116</v>
      </c>
      <c r="G1759" t="s">
        <v>117</v>
      </c>
      <c r="H1759">
        <v>0</v>
      </c>
      <c r="S1759">
        <f t="shared" si="1817"/>
        <v>272</v>
      </c>
      <c r="T1759">
        <f t="shared" si="1828"/>
        <v>68.5</v>
      </c>
      <c r="U1759" s="31">
        <f t="shared" si="1817"/>
        <v>272</v>
      </c>
      <c r="V1759">
        <f t="shared" si="1774"/>
        <v>69.821428571428569</v>
      </c>
      <c r="W1759" s="31">
        <f t="shared" ref="W1759" si="1833">W1758+1</f>
        <v>272</v>
      </c>
      <c r="X1759">
        <f t="shared" si="1783"/>
        <v>68.214285714285708</v>
      </c>
    </row>
    <row r="1760" spans="1:24" x14ac:dyDescent="0.45">
      <c r="A1760">
        <v>2025</v>
      </c>
      <c r="B1760">
        <v>9</v>
      </c>
      <c r="C1760">
        <v>30</v>
      </c>
      <c r="D1760">
        <v>78</v>
      </c>
      <c r="E1760">
        <v>62</v>
      </c>
      <c r="F1760" t="s">
        <v>116</v>
      </c>
      <c r="G1760" t="s">
        <v>117</v>
      </c>
      <c r="S1760">
        <f t="shared" si="1817"/>
        <v>273</v>
      </c>
      <c r="T1760">
        <f t="shared" si="1828"/>
        <v>70</v>
      </c>
      <c r="U1760" s="31">
        <f t="shared" si="1817"/>
        <v>273</v>
      </c>
      <c r="V1760">
        <f t="shared" si="1774"/>
        <v>69.964285714285708</v>
      </c>
      <c r="W1760" s="31">
        <f t="shared" ref="W1760" si="1834">W1759+1</f>
        <v>273</v>
      </c>
      <c r="X1760">
        <f t="shared" si="1783"/>
        <v>68.69047619047619</v>
      </c>
    </row>
    <row r="1761" spans="1:24" x14ac:dyDescent="0.45">
      <c r="A1761">
        <v>2025</v>
      </c>
      <c r="B1761">
        <v>10</v>
      </c>
      <c r="C1761">
        <v>1</v>
      </c>
      <c r="D1761">
        <v>82</v>
      </c>
      <c r="E1761">
        <v>56</v>
      </c>
      <c r="F1761">
        <v>0</v>
      </c>
      <c r="G1761">
        <v>0</v>
      </c>
      <c r="H1761">
        <v>0</v>
      </c>
      <c r="S1761">
        <f t="shared" si="1817"/>
        <v>274</v>
      </c>
      <c r="T1761">
        <f t="shared" si="1828"/>
        <v>69</v>
      </c>
      <c r="U1761" s="31">
        <f t="shared" si="1817"/>
        <v>274</v>
      </c>
      <c r="V1761">
        <f t="shared" si="1774"/>
        <v>70.142857142857139</v>
      </c>
      <c r="W1761" s="31">
        <f t="shared" ref="W1761" si="1835">W1760+1</f>
        <v>274</v>
      </c>
      <c r="X1761">
        <f t="shared" si="1783"/>
        <v>69.023809523809518</v>
      </c>
    </row>
    <row r="1762" spans="1:24" x14ac:dyDescent="0.45">
      <c r="A1762">
        <v>2025</v>
      </c>
      <c r="B1762">
        <v>10</v>
      </c>
      <c r="C1762">
        <v>2</v>
      </c>
      <c r="D1762">
        <v>77</v>
      </c>
      <c r="E1762">
        <v>52</v>
      </c>
      <c r="F1762">
        <v>0</v>
      </c>
      <c r="G1762">
        <v>0</v>
      </c>
      <c r="H1762">
        <v>0</v>
      </c>
      <c r="S1762">
        <f t="shared" si="1817"/>
        <v>275</v>
      </c>
      <c r="T1762">
        <f t="shared" si="1828"/>
        <v>64.5</v>
      </c>
      <c r="U1762" s="31">
        <f t="shared" si="1817"/>
        <v>275</v>
      </c>
      <c r="V1762">
        <f t="shared" si="1774"/>
        <v>69.892857142857139</v>
      </c>
      <c r="W1762" s="31">
        <f t="shared" ref="W1762" si="1836">W1761+1</f>
        <v>275</v>
      </c>
      <c r="X1762">
        <f t="shared" si="1783"/>
        <v>69.023809523809518</v>
      </c>
    </row>
    <row r="1763" spans="1:24" x14ac:dyDescent="0.45">
      <c r="A1763">
        <v>2025</v>
      </c>
      <c r="B1763">
        <v>10</v>
      </c>
      <c r="C1763">
        <v>3</v>
      </c>
      <c r="D1763">
        <v>77</v>
      </c>
      <c r="E1763">
        <v>45</v>
      </c>
      <c r="F1763">
        <v>0</v>
      </c>
      <c r="G1763">
        <v>0</v>
      </c>
      <c r="H1763">
        <v>0</v>
      </c>
      <c r="S1763">
        <f t="shared" si="1817"/>
        <v>276</v>
      </c>
      <c r="T1763">
        <f t="shared" si="1828"/>
        <v>61</v>
      </c>
      <c r="U1763" s="31">
        <f t="shared" si="1817"/>
        <v>276</v>
      </c>
      <c r="V1763">
        <f t="shared" si="1774"/>
        <v>69.25</v>
      </c>
      <c r="W1763" s="31">
        <f t="shared" ref="W1763" si="1837">W1762+1</f>
        <v>276</v>
      </c>
      <c r="X1763">
        <f t="shared" si="1783"/>
        <v>68.857142857142861</v>
      </c>
    </row>
    <row r="1764" spans="1:24" x14ac:dyDescent="0.45">
      <c r="A1764">
        <v>2025</v>
      </c>
      <c r="B1764">
        <v>10</v>
      </c>
      <c r="C1764">
        <v>4</v>
      </c>
      <c r="D1764">
        <v>79</v>
      </c>
      <c r="E1764">
        <v>48</v>
      </c>
      <c r="F1764">
        <v>0</v>
      </c>
      <c r="G1764">
        <v>0</v>
      </c>
      <c r="H1764">
        <v>0</v>
      </c>
      <c r="S1764">
        <f t="shared" si="1817"/>
        <v>277</v>
      </c>
      <c r="T1764">
        <f t="shared" si="1828"/>
        <v>63.5</v>
      </c>
      <c r="U1764" s="31">
        <f t="shared" si="1817"/>
        <v>277</v>
      </c>
      <c r="V1764">
        <f t="shared" si="1774"/>
        <v>68.642857142857139</v>
      </c>
      <c r="W1764" s="31">
        <f t="shared" ref="W1764" si="1838">W1763+1</f>
        <v>277</v>
      </c>
      <c r="X1764">
        <f t="shared" si="1783"/>
        <v>68.714285714285708</v>
      </c>
    </row>
    <row r="1765" spans="1:24" x14ac:dyDescent="0.45">
      <c r="A1765">
        <v>2025</v>
      </c>
      <c r="B1765">
        <v>10</v>
      </c>
      <c r="C1765">
        <v>5</v>
      </c>
      <c r="D1765">
        <v>79</v>
      </c>
      <c r="E1765">
        <v>47</v>
      </c>
      <c r="F1765">
        <v>0</v>
      </c>
      <c r="G1765">
        <v>0</v>
      </c>
      <c r="H1765">
        <v>0</v>
      </c>
      <c r="S1765">
        <f t="shared" si="1817"/>
        <v>278</v>
      </c>
      <c r="T1765">
        <f t="shared" si="1828"/>
        <v>63</v>
      </c>
      <c r="U1765" s="31">
        <f t="shared" si="1817"/>
        <v>278</v>
      </c>
      <c r="V1765">
        <f t="shared" si="1774"/>
        <v>68.214285714285708</v>
      </c>
      <c r="W1765" s="31">
        <f t="shared" ref="W1765" si="1839">W1764+1</f>
        <v>278</v>
      </c>
      <c r="X1765">
        <f t="shared" si="1783"/>
        <v>68.452380952380949</v>
      </c>
    </row>
    <row r="1766" spans="1:24" x14ac:dyDescent="0.45">
      <c r="A1766">
        <v>2025</v>
      </c>
      <c r="B1766">
        <v>10</v>
      </c>
      <c r="C1766">
        <v>6</v>
      </c>
      <c r="D1766">
        <v>83</v>
      </c>
      <c r="E1766">
        <v>54</v>
      </c>
      <c r="F1766">
        <v>0</v>
      </c>
      <c r="G1766">
        <v>0</v>
      </c>
      <c r="H1766">
        <v>0</v>
      </c>
      <c r="S1766">
        <f t="shared" si="1817"/>
        <v>279</v>
      </c>
      <c r="T1766">
        <f t="shared" si="1828"/>
        <v>68.5</v>
      </c>
      <c r="U1766" s="31">
        <f t="shared" si="1817"/>
        <v>279</v>
      </c>
      <c r="V1766">
        <f t="shared" si="1774"/>
        <v>68.071428571428569</v>
      </c>
      <c r="W1766" s="31">
        <f t="shared" ref="W1766" si="1840">W1765+1</f>
        <v>279</v>
      </c>
      <c r="X1766">
        <f t="shared" si="1783"/>
        <v>68.428571428571431</v>
      </c>
    </row>
    <row r="1767" spans="1:24" x14ac:dyDescent="0.45">
      <c r="A1767">
        <v>2025</v>
      </c>
      <c r="B1767">
        <v>10</v>
      </c>
      <c r="C1767">
        <v>7</v>
      </c>
      <c r="D1767">
        <v>75</v>
      </c>
      <c r="E1767">
        <v>58</v>
      </c>
      <c r="F1767">
        <v>0.05</v>
      </c>
      <c r="G1767">
        <v>0</v>
      </c>
      <c r="H1767">
        <v>0</v>
      </c>
      <c r="S1767">
        <f t="shared" si="1817"/>
        <v>280</v>
      </c>
      <c r="T1767">
        <f t="shared" si="1828"/>
        <v>66.5</v>
      </c>
      <c r="U1767" s="31">
        <f t="shared" si="1817"/>
        <v>280</v>
      </c>
      <c r="V1767">
        <f t="shared" si="1774"/>
        <v>67.642857142857139</v>
      </c>
      <c r="W1767" s="31">
        <f t="shared" ref="W1767" si="1841">W1766+1</f>
        <v>280</v>
      </c>
      <c r="X1767">
        <f t="shared" si="1783"/>
        <v>68.357142857142861</v>
      </c>
    </row>
    <row r="1768" spans="1:24" x14ac:dyDescent="0.45">
      <c r="A1768">
        <v>2025</v>
      </c>
      <c r="B1768">
        <v>10</v>
      </c>
      <c r="C1768">
        <v>8</v>
      </c>
      <c r="D1768">
        <v>75</v>
      </c>
      <c r="E1768">
        <v>50</v>
      </c>
      <c r="F1768">
        <v>7.0000000000000007E-2</v>
      </c>
      <c r="G1768">
        <v>0</v>
      </c>
      <c r="H1768">
        <v>0</v>
      </c>
      <c r="S1768">
        <f t="shared" si="1817"/>
        <v>281</v>
      </c>
      <c r="T1768">
        <f t="shared" si="1828"/>
        <v>62.5</v>
      </c>
      <c r="U1768" s="31">
        <f t="shared" si="1817"/>
        <v>281</v>
      </c>
      <c r="V1768">
        <f t="shared" ref="V1768:V1831" si="1842">AVERAGE(T1755:T1768)</f>
        <v>67.285714285714292</v>
      </c>
      <c r="W1768" s="31">
        <f t="shared" ref="W1768" si="1843">W1767+1</f>
        <v>281</v>
      </c>
      <c r="X1768">
        <f t="shared" si="1783"/>
        <v>68.166666666666671</v>
      </c>
    </row>
    <row r="1769" spans="1:24" x14ac:dyDescent="0.45">
      <c r="A1769">
        <v>2025</v>
      </c>
      <c r="B1769">
        <v>10</v>
      </c>
      <c r="C1769">
        <v>9</v>
      </c>
      <c r="D1769">
        <v>72</v>
      </c>
      <c r="E1769">
        <v>43</v>
      </c>
      <c r="F1769">
        <v>0</v>
      </c>
      <c r="G1769">
        <v>0</v>
      </c>
      <c r="H1769">
        <v>0</v>
      </c>
      <c r="S1769">
        <f t="shared" si="1817"/>
        <v>282</v>
      </c>
      <c r="T1769">
        <f t="shared" si="1828"/>
        <v>57.5</v>
      </c>
      <c r="U1769" s="31">
        <f t="shared" si="1817"/>
        <v>282</v>
      </c>
      <c r="V1769">
        <f t="shared" si="1842"/>
        <v>66.214285714285708</v>
      </c>
      <c r="W1769" s="31">
        <f t="shared" ref="W1769" si="1844">W1768+1</f>
        <v>282</v>
      </c>
      <c r="X1769">
        <f t="shared" si="1783"/>
        <v>67.666666666666671</v>
      </c>
    </row>
    <row r="1770" spans="1:24" x14ac:dyDescent="0.45">
      <c r="A1770">
        <v>2025</v>
      </c>
      <c r="B1770">
        <v>10</v>
      </c>
      <c r="C1770">
        <v>10</v>
      </c>
      <c r="D1770">
        <v>71</v>
      </c>
      <c r="E1770">
        <v>41</v>
      </c>
      <c r="F1770">
        <v>0</v>
      </c>
      <c r="G1770">
        <v>0</v>
      </c>
      <c r="H1770">
        <v>0</v>
      </c>
      <c r="S1770">
        <f t="shared" si="1817"/>
        <v>283</v>
      </c>
      <c r="T1770">
        <f t="shared" si="1828"/>
        <v>56</v>
      </c>
      <c r="U1770" s="31">
        <f t="shared" si="1817"/>
        <v>283</v>
      </c>
      <c r="V1770">
        <f t="shared" si="1842"/>
        <v>65</v>
      </c>
      <c r="W1770" s="31">
        <f t="shared" ref="W1770" si="1845">W1769+1</f>
        <v>283</v>
      </c>
      <c r="X1770">
        <f t="shared" si="1783"/>
        <v>67</v>
      </c>
    </row>
    <row r="1771" spans="1:24" x14ac:dyDescent="0.45">
      <c r="A1771">
        <v>2025</v>
      </c>
      <c r="B1771">
        <v>10</v>
      </c>
      <c r="C1771">
        <v>11</v>
      </c>
      <c r="D1771">
        <v>71</v>
      </c>
      <c r="E1771">
        <v>42</v>
      </c>
      <c r="F1771">
        <v>0</v>
      </c>
      <c r="G1771">
        <v>0</v>
      </c>
      <c r="H1771">
        <v>0</v>
      </c>
      <c r="S1771">
        <f t="shared" si="1817"/>
        <v>284</v>
      </c>
      <c r="T1771">
        <f t="shared" si="1828"/>
        <v>56.5</v>
      </c>
      <c r="U1771" s="31">
        <f t="shared" si="1817"/>
        <v>284</v>
      </c>
      <c r="V1771">
        <f t="shared" si="1842"/>
        <v>64.107142857142861</v>
      </c>
      <c r="W1771" s="31">
        <f t="shared" ref="W1771" si="1846">W1770+1</f>
        <v>284</v>
      </c>
      <c r="X1771">
        <f t="shared" si="1783"/>
        <v>66.261904761904759</v>
      </c>
    </row>
    <row r="1772" spans="1:24" x14ac:dyDescent="0.45">
      <c r="A1772">
        <v>2025</v>
      </c>
      <c r="B1772">
        <v>10</v>
      </c>
      <c r="C1772">
        <v>12</v>
      </c>
      <c r="D1772">
        <v>73</v>
      </c>
      <c r="E1772">
        <v>45</v>
      </c>
      <c r="F1772">
        <v>0</v>
      </c>
      <c r="G1772">
        <v>0</v>
      </c>
      <c r="H1772">
        <v>0</v>
      </c>
      <c r="S1772">
        <f t="shared" si="1817"/>
        <v>285</v>
      </c>
      <c r="T1772">
        <f t="shared" si="1828"/>
        <v>59</v>
      </c>
      <c r="U1772" s="31">
        <f t="shared" si="1817"/>
        <v>285</v>
      </c>
      <c r="V1772">
        <f t="shared" si="1842"/>
        <v>63.285714285714285</v>
      </c>
      <c r="W1772" s="31">
        <f t="shared" ref="W1772" si="1847">W1771+1</f>
        <v>285</v>
      </c>
      <c r="X1772">
        <f t="shared" si="1783"/>
        <v>65.785714285714292</v>
      </c>
    </row>
    <row r="1773" spans="1:24" x14ac:dyDescent="0.45">
      <c r="A1773">
        <v>2025</v>
      </c>
      <c r="B1773">
        <v>10</v>
      </c>
      <c r="C1773">
        <v>13</v>
      </c>
      <c r="D1773">
        <v>77</v>
      </c>
      <c r="E1773">
        <v>50</v>
      </c>
      <c r="F1773">
        <v>0</v>
      </c>
      <c r="G1773">
        <v>0</v>
      </c>
      <c r="S1773">
        <f t="shared" si="1817"/>
        <v>286</v>
      </c>
      <c r="T1773">
        <f t="shared" si="1828"/>
        <v>63.5</v>
      </c>
      <c r="U1773" s="31">
        <f t="shared" si="1817"/>
        <v>286</v>
      </c>
      <c r="V1773">
        <f t="shared" si="1842"/>
        <v>62.928571428571431</v>
      </c>
      <c r="W1773" s="31">
        <f t="shared" ref="W1773" si="1848">W1772+1</f>
        <v>286</v>
      </c>
      <c r="X1773">
        <f t="shared" si="1783"/>
        <v>65.452380952380949</v>
      </c>
    </row>
    <row r="1774" spans="1:24" x14ac:dyDescent="0.45">
      <c r="A1774">
        <v>2025</v>
      </c>
      <c r="B1774">
        <v>10</v>
      </c>
      <c r="C1774">
        <v>14</v>
      </c>
      <c r="D1774">
        <v>76</v>
      </c>
      <c r="E1774">
        <v>45</v>
      </c>
      <c r="F1774">
        <v>0</v>
      </c>
      <c r="G1774">
        <v>0</v>
      </c>
      <c r="S1774">
        <f t="shared" si="1817"/>
        <v>287</v>
      </c>
      <c r="T1774">
        <f t="shared" si="1828"/>
        <v>60.5</v>
      </c>
      <c r="U1774" s="31">
        <f t="shared" si="1817"/>
        <v>287</v>
      </c>
      <c r="V1774">
        <f t="shared" si="1842"/>
        <v>62.25</v>
      </c>
      <c r="W1774" s="31">
        <f t="shared" ref="W1774" si="1849">W1773+1</f>
        <v>287</v>
      </c>
      <c r="X1774">
        <f t="shared" si="1783"/>
        <v>64.88095238095238</v>
      </c>
    </row>
    <row r="1775" spans="1:24" x14ac:dyDescent="0.45">
      <c r="A1775">
        <v>2025</v>
      </c>
      <c r="B1775">
        <v>10</v>
      </c>
      <c r="C1775">
        <v>15</v>
      </c>
      <c r="D1775">
        <v>76</v>
      </c>
      <c r="E1775">
        <v>45</v>
      </c>
      <c r="F1775">
        <v>0</v>
      </c>
      <c r="G1775">
        <v>0</v>
      </c>
      <c r="S1775">
        <f t="shared" si="1817"/>
        <v>288</v>
      </c>
      <c r="T1775">
        <f t="shared" si="1828"/>
        <v>60.5</v>
      </c>
      <c r="U1775" s="31">
        <f t="shared" si="1817"/>
        <v>288</v>
      </c>
      <c r="V1775">
        <f t="shared" si="1842"/>
        <v>61.642857142857146</v>
      </c>
      <c r="W1775" s="31">
        <f t="shared" ref="W1775" si="1850">W1774+1</f>
        <v>288</v>
      </c>
      <c r="X1775">
        <f t="shared" ref="X1775:X1838" si="1851">AVERAGE(T1755:T1775)</f>
        <v>64.547619047619051</v>
      </c>
    </row>
    <row r="1776" spans="1:24" x14ac:dyDescent="0.45">
      <c r="A1776">
        <v>2025</v>
      </c>
      <c r="B1776">
        <v>10</v>
      </c>
      <c r="C1776">
        <v>16</v>
      </c>
      <c r="D1776">
        <v>72</v>
      </c>
      <c r="E1776">
        <v>44</v>
      </c>
      <c r="F1776">
        <v>0</v>
      </c>
      <c r="G1776">
        <v>0</v>
      </c>
      <c r="H1776">
        <v>0</v>
      </c>
      <c r="S1776">
        <f t="shared" si="1817"/>
        <v>289</v>
      </c>
      <c r="T1776">
        <f t="shared" si="1828"/>
        <v>58</v>
      </c>
      <c r="U1776" s="31">
        <f t="shared" si="1817"/>
        <v>289</v>
      </c>
      <c r="V1776">
        <f t="shared" si="1842"/>
        <v>61.178571428571431</v>
      </c>
      <c r="W1776" s="31">
        <f t="shared" ref="W1776" si="1852">W1775+1</f>
        <v>289</v>
      </c>
      <c r="X1776">
        <f t="shared" si="1851"/>
        <v>63.857142857142854</v>
      </c>
    </row>
    <row r="1777" spans="1:24" x14ac:dyDescent="0.45">
      <c r="A1777">
        <v>2025</v>
      </c>
      <c r="B1777">
        <v>10</v>
      </c>
      <c r="C1777">
        <v>17</v>
      </c>
      <c r="D1777">
        <v>74</v>
      </c>
      <c r="E1777">
        <v>37</v>
      </c>
      <c r="F1777">
        <v>0</v>
      </c>
      <c r="G1777">
        <v>0</v>
      </c>
      <c r="H1777">
        <v>0</v>
      </c>
      <c r="S1777">
        <f t="shared" si="1817"/>
        <v>290</v>
      </c>
      <c r="T1777">
        <f t="shared" si="1828"/>
        <v>55.5</v>
      </c>
      <c r="U1777" s="31">
        <f t="shared" si="1817"/>
        <v>290</v>
      </c>
      <c r="V1777">
        <f t="shared" si="1842"/>
        <v>60.785714285714285</v>
      </c>
      <c r="W1777" s="31">
        <f t="shared" ref="W1777" si="1853">W1776+1</f>
        <v>290</v>
      </c>
      <c r="X1777">
        <f t="shared" si="1851"/>
        <v>63.023809523809526</v>
      </c>
    </row>
    <row r="1778" spans="1:24" x14ac:dyDescent="0.45">
      <c r="A1778">
        <v>2025</v>
      </c>
      <c r="B1778">
        <v>10</v>
      </c>
      <c r="C1778">
        <v>18</v>
      </c>
      <c r="D1778">
        <v>81</v>
      </c>
      <c r="E1778">
        <v>45</v>
      </c>
      <c r="F1778">
        <v>0</v>
      </c>
      <c r="G1778">
        <v>0</v>
      </c>
      <c r="H1778">
        <v>0</v>
      </c>
      <c r="S1778">
        <f t="shared" si="1817"/>
        <v>291</v>
      </c>
      <c r="T1778">
        <f t="shared" si="1828"/>
        <v>63</v>
      </c>
      <c r="U1778" s="31">
        <f t="shared" si="1817"/>
        <v>291</v>
      </c>
      <c r="V1778">
        <f t="shared" si="1842"/>
        <v>60.75</v>
      </c>
      <c r="W1778" s="31">
        <f t="shared" ref="W1778" si="1854">W1777+1</f>
        <v>291</v>
      </c>
      <c r="X1778">
        <f t="shared" si="1851"/>
        <v>62.738095238095241</v>
      </c>
    </row>
    <row r="1779" spans="1:24" x14ac:dyDescent="0.45">
      <c r="A1779">
        <v>2025</v>
      </c>
      <c r="B1779">
        <v>10</v>
      </c>
      <c r="C1779">
        <v>19</v>
      </c>
      <c r="D1779">
        <v>71</v>
      </c>
      <c r="E1779">
        <v>44</v>
      </c>
      <c r="F1779">
        <v>0.31</v>
      </c>
      <c r="G1779">
        <v>0</v>
      </c>
      <c r="H1779">
        <v>0</v>
      </c>
      <c r="S1779">
        <f t="shared" si="1817"/>
        <v>292</v>
      </c>
      <c r="T1779">
        <f t="shared" si="1828"/>
        <v>57.5</v>
      </c>
      <c r="U1779" s="31">
        <f t="shared" si="1817"/>
        <v>292</v>
      </c>
      <c r="V1779">
        <f t="shared" si="1842"/>
        <v>60.357142857142854</v>
      </c>
      <c r="W1779" s="31">
        <f t="shared" ref="W1779" si="1855">W1778+1</f>
        <v>292</v>
      </c>
      <c r="X1779">
        <f t="shared" si="1851"/>
        <v>62.11904761904762</v>
      </c>
    </row>
    <row r="1780" spans="1:24" x14ac:dyDescent="0.45">
      <c r="A1780">
        <v>2025</v>
      </c>
      <c r="B1780">
        <v>10</v>
      </c>
      <c r="C1780">
        <v>20</v>
      </c>
      <c r="D1780">
        <v>63</v>
      </c>
      <c r="E1780">
        <v>35</v>
      </c>
      <c r="F1780">
        <v>0</v>
      </c>
      <c r="G1780">
        <v>0</v>
      </c>
      <c r="H1780">
        <v>0</v>
      </c>
      <c r="S1780">
        <f t="shared" si="1817"/>
        <v>293</v>
      </c>
      <c r="T1780">
        <f t="shared" si="1828"/>
        <v>49</v>
      </c>
      <c r="U1780" s="31">
        <f t="shared" si="1817"/>
        <v>293</v>
      </c>
      <c r="V1780">
        <f t="shared" si="1842"/>
        <v>58.964285714285715</v>
      </c>
      <c r="W1780" s="31">
        <f t="shared" ref="W1780" si="1856">W1779+1</f>
        <v>293</v>
      </c>
      <c r="X1780">
        <f t="shared" si="1851"/>
        <v>61.19047619047619</v>
      </c>
    </row>
    <row r="1781" spans="1:24" x14ac:dyDescent="0.45">
      <c r="A1781">
        <v>2025</v>
      </c>
      <c r="B1781">
        <v>10</v>
      </c>
      <c r="C1781">
        <v>21</v>
      </c>
      <c r="D1781">
        <v>67</v>
      </c>
      <c r="E1781">
        <v>34</v>
      </c>
      <c r="F1781" t="s">
        <v>116</v>
      </c>
      <c r="G1781" t="s">
        <v>117</v>
      </c>
      <c r="H1781">
        <v>0</v>
      </c>
      <c r="S1781">
        <f t="shared" si="1817"/>
        <v>294</v>
      </c>
      <c r="T1781">
        <f t="shared" si="1828"/>
        <v>50.5</v>
      </c>
      <c r="U1781" s="31">
        <f t="shared" si="1817"/>
        <v>294</v>
      </c>
      <c r="V1781">
        <f t="shared" si="1842"/>
        <v>57.821428571428569</v>
      </c>
      <c r="W1781" s="31">
        <f t="shared" ref="W1781" si="1857">W1780+1</f>
        <v>294</v>
      </c>
      <c r="X1781">
        <f t="shared" si="1851"/>
        <v>60.261904761904759</v>
      </c>
    </row>
    <row r="1782" spans="1:24" x14ac:dyDescent="0.45">
      <c r="A1782">
        <v>2025</v>
      </c>
      <c r="B1782">
        <v>10</v>
      </c>
      <c r="C1782">
        <v>22</v>
      </c>
      <c r="D1782">
        <v>64</v>
      </c>
      <c r="E1782">
        <v>41</v>
      </c>
      <c r="F1782">
        <v>0</v>
      </c>
      <c r="G1782">
        <v>0</v>
      </c>
      <c r="H1782">
        <v>0</v>
      </c>
      <c r="S1782">
        <f t="shared" si="1817"/>
        <v>295</v>
      </c>
      <c r="T1782">
        <f t="shared" si="1828"/>
        <v>52.5</v>
      </c>
      <c r="U1782" s="31">
        <f t="shared" si="1817"/>
        <v>295</v>
      </c>
      <c r="V1782">
        <f t="shared" si="1842"/>
        <v>57.107142857142854</v>
      </c>
      <c r="W1782" s="31">
        <f t="shared" ref="W1782" si="1858">W1781+1</f>
        <v>295</v>
      </c>
      <c r="X1782">
        <f t="shared" si="1851"/>
        <v>59.476190476190474</v>
      </c>
    </row>
    <row r="1783" spans="1:24" x14ac:dyDescent="0.45">
      <c r="A1783">
        <v>2025</v>
      </c>
      <c r="B1783">
        <v>10</v>
      </c>
      <c r="C1783">
        <v>23</v>
      </c>
      <c r="D1783">
        <v>65</v>
      </c>
      <c r="E1783">
        <v>31</v>
      </c>
      <c r="F1783">
        <v>0</v>
      </c>
      <c r="G1783">
        <v>0</v>
      </c>
      <c r="H1783">
        <v>0</v>
      </c>
      <c r="S1783">
        <f t="shared" si="1817"/>
        <v>296</v>
      </c>
      <c r="T1783">
        <f t="shared" si="1828"/>
        <v>48</v>
      </c>
      <c r="U1783" s="31">
        <f t="shared" si="1817"/>
        <v>296</v>
      </c>
      <c r="V1783">
        <f t="shared" si="1842"/>
        <v>56.428571428571431</v>
      </c>
      <c r="W1783" s="31">
        <f t="shared" ref="W1783" si="1859">W1782+1</f>
        <v>296</v>
      </c>
      <c r="X1783">
        <f t="shared" si="1851"/>
        <v>58.69047619047619</v>
      </c>
    </row>
    <row r="1784" spans="1:24" x14ac:dyDescent="0.45">
      <c r="A1784">
        <v>2025</v>
      </c>
      <c r="B1784">
        <v>10</v>
      </c>
      <c r="C1784">
        <v>24</v>
      </c>
      <c r="D1784">
        <v>60</v>
      </c>
      <c r="E1784">
        <v>31</v>
      </c>
      <c r="F1784">
        <v>0</v>
      </c>
      <c r="G1784">
        <v>0</v>
      </c>
      <c r="H1784">
        <v>0</v>
      </c>
      <c r="S1784">
        <f t="shared" si="1817"/>
        <v>297</v>
      </c>
      <c r="T1784">
        <f t="shared" si="1828"/>
        <v>45.5</v>
      </c>
      <c r="U1784" s="31">
        <f t="shared" si="1817"/>
        <v>297</v>
      </c>
      <c r="V1784">
        <f t="shared" si="1842"/>
        <v>55.678571428571431</v>
      </c>
      <c r="W1784" s="31">
        <f t="shared" ref="W1784" si="1860">W1783+1</f>
        <v>297</v>
      </c>
      <c r="X1784">
        <f t="shared" si="1851"/>
        <v>57.952380952380949</v>
      </c>
    </row>
    <row r="1785" spans="1:24" x14ac:dyDescent="0.45">
      <c r="A1785">
        <v>2025</v>
      </c>
      <c r="B1785">
        <v>10</v>
      </c>
      <c r="C1785">
        <v>25</v>
      </c>
      <c r="D1785">
        <v>66</v>
      </c>
      <c r="E1785">
        <v>30</v>
      </c>
      <c r="F1785">
        <v>0</v>
      </c>
      <c r="G1785">
        <v>0</v>
      </c>
      <c r="H1785">
        <v>0</v>
      </c>
      <c r="S1785">
        <f t="shared" si="1817"/>
        <v>298</v>
      </c>
      <c r="T1785">
        <f t="shared" si="1828"/>
        <v>48</v>
      </c>
      <c r="U1785" s="31">
        <f t="shared" si="1817"/>
        <v>298</v>
      </c>
      <c r="V1785">
        <f t="shared" si="1842"/>
        <v>55.071428571428569</v>
      </c>
      <c r="W1785" s="31">
        <f t="shared" ref="W1785" si="1861">W1784+1</f>
        <v>298</v>
      </c>
      <c r="X1785">
        <f t="shared" si="1851"/>
        <v>57.214285714285715</v>
      </c>
    </row>
    <row r="1786" spans="1:24" x14ac:dyDescent="0.45">
      <c r="A1786">
        <v>2025</v>
      </c>
      <c r="B1786">
        <v>10</v>
      </c>
      <c r="C1786">
        <v>26</v>
      </c>
      <c r="D1786">
        <v>64</v>
      </c>
      <c r="E1786">
        <v>44</v>
      </c>
      <c r="F1786">
        <v>0.03</v>
      </c>
      <c r="G1786">
        <v>0</v>
      </c>
      <c r="H1786">
        <v>0</v>
      </c>
      <c r="S1786">
        <f t="shared" si="1817"/>
        <v>299</v>
      </c>
      <c r="T1786">
        <f t="shared" si="1828"/>
        <v>54</v>
      </c>
      <c r="U1786" s="31">
        <f t="shared" si="1817"/>
        <v>299</v>
      </c>
      <c r="V1786">
        <f t="shared" si="1842"/>
        <v>54.714285714285715</v>
      </c>
      <c r="W1786" s="31">
        <f t="shared" ref="W1786" si="1862">W1785+1</f>
        <v>299</v>
      </c>
      <c r="X1786">
        <f t="shared" si="1851"/>
        <v>56.785714285714285</v>
      </c>
    </row>
    <row r="1787" spans="1:24" x14ac:dyDescent="0.45">
      <c r="A1787">
        <v>2025</v>
      </c>
      <c r="B1787">
        <v>10</v>
      </c>
      <c r="C1787">
        <v>27</v>
      </c>
      <c r="D1787">
        <v>51</v>
      </c>
      <c r="E1787">
        <v>46</v>
      </c>
      <c r="F1787">
        <v>0.54</v>
      </c>
      <c r="G1787">
        <v>0</v>
      </c>
      <c r="H1787">
        <v>0</v>
      </c>
      <c r="S1787">
        <f t="shared" si="1817"/>
        <v>300</v>
      </c>
      <c r="T1787">
        <f t="shared" si="1828"/>
        <v>48.5</v>
      </c>
      <c r="U1787" s="31">
        <f t="shared" si="1817"/>
        <v>300</v>
      </c>
      <c r="V1787">
        <f t="shared" si="1842"/>
        <v>53.642857142857146</v>
      </c>
      <c r="W1787" s="31">
        <f t="shared" ref="W1787" si="1863">W1786+1</f>
        <v>300</v>
      </c>
      <c r="X1787">
        <f t="shared" si="1851"/>
        <v>55.833333333333336</v>
      </c>
    </row>
    <row r="1788" spans="1:24" x14ac:dyDescent="0.45">
      <c r="A1788">
        <v>2025</v>
      </c>
      <c r="B1788">
        <v>10</v>
      </c>
      <c r="C1788">
        <v>28</v>
      </c>
      <c r="D1788">
        <v>58</v>
      </c>
      <c r="E1788">
        <v>47</v>
      </c>
      <c r="F1788">
        <v>7.0000000000000007E-2</v>
      </c>
      <c r="G1788">
        <v>0</v>
      </c>
      <c r="H1788">
        <v>0</v>
      </c>
      <c r="S1788">
        <f t="shared" si="1817"/>
        <v>301</v>
      </c>
      <c r="T1788">
        <f t="shared" si="1828"/>
        <v>52.5</v>
      </c>
      <c r="U1788" s="31">
        <f t="shared" si="1817"/>
        <v>301</v>
      </c>
      <c r="V1788">
        <f t="shared" si="1842"/>
        <v>53.071428571428569</v>
      </c>
      <c r="W1788" s="31">
        <f t="shared" ref="W1788" si="1864">W1787+1</f>
        <v>301</v>
      </c>
      <c r="X1788">
        <f t="shared" si="1851"/>
        <v>55.166666666666664</v>
      </c>
    </row>
    <row r="1789" spans="1:24" x14ac:dyDescent="0.45">
      <c r="A1789">
        <v>2025</v>
      </c>
      <c r="B1789">
        <v>10</v>
      </c>
      <c r="C1789">
        <v>29</v>
      </c>
      <c r="D1789">
        <v>59</v>
      </c>
      <c r="E1789">
        <v>45</v>
      </c>
      <c r="F1789">
        <v>0.45</v>
      </c>
      <c r="G1789">
        <v>0</v>
      </c>
      <c r="H1789">
        <v>0</v>
      </c>
      <c r="S1789">
        <f t="shared" si="1817"/>
        <v>302</v>
      </c>
      <c r="T1789">
        <f t="shared" si="1828"/>
        <v>52</v>
      </c>
      <c r="U1789" s="31">
        <f t="shared" si="1817"/>
        <v>302</v>
      </c>
      <c r="V1789">
        <f t="shared" si="1842"/>
        <v>52.464285714285715</v>
      </c>
      <c r="W1789" s="31">
        <f t="shared" ref="W1789" si="1865">W1788+1</f>
        <v>302</v>
      </c>
      <c r="X1789">
        <f t="shared" si="1851"/>
        <v>54.666666666666664</v>
      </c>
    </row>
    <row r="1790" spans="1:24" x14ac:dyDescent="0.45">
      <c r="A1790">
        <v>2025</v>
      </c>
      <c r="B1790">
        <v>10</v>
      </c>
      <c r="C1790">
        <v>30</v>
      </c>
      <c r="D1790">
        <v>51</v>
      </c>
      <c r="E1790">
        <v>45</v>
      </c>
      <c r="F1790">
        <v>0.06</v>
      </c>
      <c r="G1790">
        <v>0</v>
      </c>
      <c r="H1790">
        <v>0</v>
      </c>
      <c r="S1790">
        <f t="shared" si="1817"/>
        <v>303</v>
      </c>
      <c r="T1790">
        <f t="shared" si="1828"/>
        <v>48</v>
      </c>
      <c r="U1790" s="31">
        <f t="shared" si="1817"/>
        <v>303</v>
      </c>
      <c r="V1790">
        <f t="shared" si="1842"/>
        <v>51.75</v>
      </c>
      <c r="W1790" s="31">
        <f t="shared" ref="W1790" si="1866">W1789+1</f>
        <v>303</v>
      </c>
      <c r="X1790">
        <f t="shared" si="1851"/>
        <v>54.214285714285715</v>
      </c>
    </row>
    <row r="1791" spans="1:24" x14ac:dyDescent="0.45">
      <c r="A1791">
        <v>2025</v>
      </c>
      <c r="B1791">
        <v>10</v>
      </c>
      <c r="C1791">
        <v>31</v>
      </c>
      <c r="D1791">
        <v>54</v>
      </c>
      <c r="E1791">
        <v>33</v>
      </c>
      <c r="F1791">
        <v>0</v>
      </c>
      <c r="G1791">
        <v>0</v>
      </c>
      <c r="H1791">
        <v>0</v>
      </c>
      <c r="S1791">
        <f t="shared" si="1817"/>
        <v>304</v>
      </c>
      <c r="T1791">
        <f t="shared" si="1828"/>
        <v>43.5</v>
      </c>
      <c r="U1791" s="31">
        <f t="shared" si="1817"/>
        <v>304</v>
      </c>
      <c r="V1791">
        <f t="shared" si="1842"/>
        <v>50.892857142857146</v>
      </c>
      <c r="W1791" s="31">
        <f t="shared" ref="W1791" si="1867">W1790+1</f>
        <v>304</v>
      </c>
      <c r="X1791">
        <f t="shared" si="1851"/>
        <v>53.61904761904762</v>
      </c>
    </row>
    <row r="1792" spans="1:24" x14ac:dyDescent="0.45">
      <c r="A1792">
        <v>2025</v>
      </c>
      <c r="B1792">
        <v>11</v>
      </c>
      <c r="C1792">
        <v>1</v>
      </c>
      <c r="D1792">
        <v>60</v>
      </c>
      <c r="E1792">
        <v>30</v>
      </c>
      <c r="F1792">
        <v>0</v>
      </c>
      <c r="G1792">
        <v>0</v>
      </c>
      <c r="H1792">
        <v>0</v>
      </c>
      <c r="S1792">
        <f t="shared" si="1817"/>
        <v>305</v>
      </c>
      <c r="T1792">
        <f t="shared" si="1828"/>
        <v>45</v>
      </c>
      <c r="U1792" s="31">
        <f t="shared" si="1817"/>
        <v>305</v>
      </c>
      <c r="V1792">
        <f t="shared" si="1842"/>
        <v>49.607142857142854</v>
      </c>
      <c r="W1792" s="31">
        <f t="shared" ref="W1792" si="1868">W1791+1</f>
        <v>305</v>
      </c>
      <c r="X1792">
        <f t="shared" si="1851"/>
        <v>53.071428571428569</v>
      </c>
    </row>
    <row r="1793" spans="1:24" x14ac:dyDescent="0.45">
      <c r="A1793">
        <v>2025</v>
      </c>
      <c r="B1793">
        <v>11</v>
      </c>
      <c r="C1793">
        <v>2</v>
      </c>
      <c r="D1793">
        <v>60</v>
      </c>
      <c r="E1793">
        <v>40</v>
      </c>
      <c r="F1793">
        <v>0</v>
      </c>
      <c r="G1793">
        <v>0</v>
      </c>
      <c r="H1793">
        <v>0</v>
      </c>
      <c r="S1793">
        <f t="shared" si="1817"/>
        <v>306</v>
      </c>
      <c r="T1793">
        <f t="shared" si="1828"/>
        <v>50</v>
      </c>
      <c r="U1793" s="31">
        <f t="shared" si="1817"/>
        <v>306</v>
      </c>
      <c r="V1793">
        <f t="shared" si="1842"/>
        <v>49.071428571428569</v>
      </c>
      <c r="W1793" s="31">
        <f t="shared" ref="W1793" si="1869">W1792+1</f>
        <v>306</v>
      </c>
      <c r="X1793">
        <f t="shared" si="1851"/>
        <v>52.642857142857146</v>
      </c>
    </row>
    <row r="1794" spans="1:24" x14ac:dyDescent="0.45">
      <c r="A1794">
        <v>2025</v>
      </c>
      <c r="B1794">
        <v>11</v>
      </c>
      <c r="C1794">
        <v>3</v>
      </c>
      <c r="D1794">
        <v>49</v>
      </c>
      <c r="E1794">
        <v>33</v>
      </c>
      <c r="F1794">
        <v>0</v>
      </c>
      <c r="G1794">
        <v>0</v>
      </c>
      <c r="H1794">
        <v>0</v>
      </c>
      <c r="S1794">
        <f t="shared" si="1817"/>
        <v>307</v>
      </c>
      <c r="T1794">
        <f t="shared" si="1828"/>
        <v>41</v>
      </c>
      <c r="U1794" s="31">
        <f t="shared" si="1817"/>
        <v>307</v>
      </c>
      <c r="V1794">
        <f t="shared" si="1842"/>
        <v>48.5</v>
      </c>
      <c r="W1794" s="31">
        <f t="shared" ref="W1794" si="1870">W1793+1</f>
        <v>307</v>
      </c>
      <c r="X1794">
        <f t="shared" si="1851"/>
        <v>51.571428571428569</v>
      </c>
    </row>
    <row r="1795" spans="1:24" x14ac:dyDescent="0.45">
      <c r="A1795">
        <v>2025</v>
      </c>
      <c r="B1795">
        <v>11</v>
      </c>
      <c r="C1795">
        <v>4</v>
      </c>
      <c r="D1795">
        <v>62</v>
      </c>
      <c r="E1795">
        <v>34</v>
      </c>
      <c r="F1795">
        <v>0</v>
      </c>
      <c r="G1795">
        <v>0</v>
      </c>
      <c r="H1795">
        <v>0</v>
      </c>
      <c r="S1795">
        <f t="shared" si="1817"/>
        <v>308</v>
      </c>
      <c r="T1795">
        <f t="shared" si="1828"/>
        <v>48</v>
      </c>
      <c r="U1795" s="31">
        <f t="shared" si="1817"/>
        <v>308</v>
      </c>
      <c r="V1795">
        <f t="shared" si="1842"/>
        <v>48.321428571428569</v>
      </c>
      <c r="W1795" s="31">
        <f t="shared" ref="W1795" si="1871">W1794+1</f>
        <v>308</v>
      </c>
      <c r="X1795">
        <f t="shared" si="1851"/>
        <v>50.976190476190474</v>
      </c>
    </row>
    <row r="1796" spans="1:24" x14ac:dyDescent="0.45">
      <c r="A1796">
        <v>2025</v>
      </c>
      <c r="B1796">
        <v>11</v>
      </c>
      <c r="C1796">
        <v>5</v>
      </c>
      <c r="D1796">
        <v>70</v>
      </c>
      <c r="E1796">
        <v>31</v>
      </c>
      <c r="F1796">
        <v>0</v>
      </c>
      <c r="G1796">
        <v>0</v>
      </c>
      <c r="H1796">
        <v>0</v>
      </c>
      <c r="S1796">
        <f t="shared" si="1817"/>
        <v>309</v>
      </c>
      <c r="T1796">
        <f t="shared" si="1828"/>
        <v>50.5</v>
      </c>
      <c r="U1796" s="31">
        <f t="shared" si="1817"/>
        <v>309</v>
      </c>
      <c r="V1796">
        <f t="shared" si="1842"/>
        <v>48.178571428571431</v>
      </c>
      <c r="W1796" s="31">
        <f t="shared" ref="W1796" si="1872">W1795+1</f>
        <v>309</v>
      </c>
      <c r="X1796">
        <f t="shared" si="1851"/>
        <v>50.5</v>
      </c>
    </row>
    <row r="1797" spans="1:24" x14ac:dyDescent="0.45">
      <c r="A1797">
        <v>2025</v>
      </c>
      <c r="B1797">
        <v>11</v>
      </c>
      <c r="C1797">
        <v>6</v>
      </c>
      <c r="D1797">
        <v>63</v>
      </c>
      <c r="E1797">
        <v>39</v>
      </c>
      <c r="F1797">
        <v>0</v>
      </c>
      <c r="G1797">
        <v>0</v>
      </c>
      <c r="H1797">
        <v>0</v>
      </c>
      <c r="S1797">
        <f t="shared" si="1817"/>
        <v>310</v>
      </c>
      <c r="T1797">
        <f t="shared" si="1828"/>
        <v>51</v>
      </c>
      <c r="U1797" s="31">
        <f t="shared" si="1817"/>
        <v>310</v>
      </c>
      <c r="V1797">
        <f t="shared" si="1842"/>
        <v>48.392857142857146</v>
      </c>
      <c r="W1797" s="31">
        <f t="shared" ref="W1797" si="1873">W1796+1</f>
        <v>310</v>
      </c>
      <c r="X1797">
        <f t="shared" si="1851"/>
        <v>50.166666666666664</v>
      </c>
    </row>
    <row r="1798" spans="1:24" x14ac:dyDescent="0.45">
      <c r="A1798">
        <v>2025</v>
      </c>
      <c r="B1798">
        <v>11</v>
      </c>
      <c r="C1798">
        <v>7</v>
      </c>
      <c r="D1798">
        <v>71</v>
      </c>
      <c r="E1798">
        <v>35</v>
      </c>
      <c r="F1798">
        <v>0.59</v>
      </c>
      <c r="G1798">
        <v>0</v>
      </c>
      <c r="H1798">
        <v>0</v>
      </c>
      <c r="S1798">
        <f t="shared" si="1817"/>
        <v>311</v>
      </c>
      <c r="T1798">
        <f t="shared" si="1828"/>
        <v>53</v>
      </c>
      <c r="U1798" s="31">
        <f t="shared" si="1817"/>
        <v>311</v>
      </c>
      <c r="V1798">
        <f t="shared" si="1842"/>
        <v>48.928571428571431</v>
      </c>
      <c r="W1798" s="31">
        <f t="shared" ref="W1798" si="1874">W1797+1</f>
        <v>311</v>
      </c>
      <c r="X1798">
        <f t="shared" si="1851"/>
        <v>50.047619047619051</v>
      </c>
    </row>
    <row r="1799" spans="1:24" x14ac:dyDescent="0.45">
      <c r="A1799">
        <v>2025</v>
      </c>
      <c r="B1799">
        <v>11</v>
      </c>
      <c r="C1799">
        <v>8</v>
      </c>
      <c r="D1799">
        <v>67</v>
      </c>
      <c r="E1799">
        <v>43</v>
      </c>
      <c r="F1799">
        <v>0.22</v>
      </c>
      <c r="G1799">
        <v>0</v>
      </c>
      <c r="H1799">
        <v>0</v>
      </c>
      <c r="S1799">
        <f t="shared" si="1817"/>
        <v>312</v>
      </c>
      <c r="T1799">
        <f t="shared" si="1828"/>
        <v>55</v>
      </c>
      <c r="U1799" s="31">
        <f t="shared" si="1817"/>
        <v>312</v>
      </c>
      <c r="V1799">
        <f t="shared" si="1842"/>
        <v>49.428571428571431</v>
      </c>
      <c r="W1799" s="31">
        <f t="shared" ref="W1799" si="1875">W1798+1</f>
        <v>312</v>
      </c>
      <c r="X1799">
        <f t="shared" si="1851"/>
        <v>49.666666666666664</v>
      </c>
    </row>
    <row r="1800" spans="1:24" x14ac:dyDescent="0.45">
      <c r="A1800">
        <v>2025</v>
      </c>
      <c r="B1800">
        <v>11</v>
      </c>
      <c r="C1800">
        <v>9</v>
      </c>
      <c r="D1800">
        <v>63</v>
      </c>
      <c r="E1800">
        <v>38</v>
      </c>
      <c r="F1800" t="s">
        <v>116</v>
      </c>
      <c r="G1800" t="s">
        <v>117</v>
      </c>
      <c r="H1800">
        <v>0</v>
      </c>
      <c r="S1800">
        <f t="shared" si="1817"/>
        <v>313</v>
      </c>
      <c r="T1800">
        <f t="shared" si="1828"/>
        <v>50.5</v>
      </c>
      <c r="U1800" s="31">
        <f t="shared" si="1817"/>
        <v>313</v>
      </c>
      <c r="V1800">
        <f t="shared" si="1842"/>
        <v>49.178571428571431</v>
      </c>
      <c r="W1800" s="31">
        <f t="shared" ref="W1800" si="1876">W1799+1</f>
        <v>313</v>
      </c>
      <c r="X1800">
        <f t="shared" si="1851"/>
        <v>49.333333333333336</v>
      </c>
    </row>
    <row r="1801" spans="1:24" x14ac:dyDescent="0.45">
      <c r="A1801">
        <v>2025</v>
      </c>
      <c r="B1801">
        <v>11</v>
      </c>
      <c r="C1801">
        <v>10</v>
      </c>
      <c r="D1801">
        <v>38</v>
      </c>
      <c r="E1801">
        <v>25</v>
      </c>
      <c r="F1801">
        <v>0.03</v>
      </c>
      <c r="G1801">
        <v>0.5</v>
      </c>
      <c r="H1801">
        <v>1</v>
      </c>
      <c r="S1801">
        <f t="shared" si="1817"/>
        <v>314</v>
      </c>
      <c r="T1801">
        <f t="shared" si="1828"/>
        <v>31.5</v>
      </c>
      <c r="U1801" s="31">
        <f t="shared" si="1817"/>
        <v>314</v>
      </c>
      <c r="V1801">
        <f t="shared" si="1842"/>
        <v>47.964285714285715</v>
      </c>
      <c r="W1801" s="31">
        <f t="shared" ref="W1801" si="1877">W1800+1</f>
        <v>314</v>
      </c>
      <c r="X1801">
        <f t="shared" si="1851"/>
        <v>48.5</v>
      </c>
    </row>
    <row r="1802" spans="1:24" x14ac:dyDescent="0.45">
      <c r="A1802">
        <v>2025</v>
      </c>
      <c r="B1802">
        <v>11</v>
      </c>
      <c r="C1802">
        <v>11</v>
      </c>
      <c r="D1802">
        <v>40</v>
      </c>
      <c r="E1802">
        <v>21</v>
      </c>
      <c r="F1802">
        <v>0</v>
      </c>
      <c r="G1802">
        <v>0</v>
      </c>
      <c r="H1802">
        <v>1</v>
      </c>
      <c r="S1802">
        <f t="shared" si="1817"/>
        <v>315</v>
      </c>
      <c r="T1802">
        <f t="shared" si="1828"/>
        <v>30.5</v>
      </c>
      <c r="U1802" s="31">
        <f t="shared" si="1817"/>
        <v>315</v>
      </c>
      <c r="V1802">
        <f t="shared" si="1842"/>
        <v>46.392857142857146</v>
      </c>
      <c r="W1802" s="31">
        <f t="shared" ref="W1802" si="1878">W1801+1</f>
        <v>315</v>
      </c>
      <c r="X1802">
        <f t="shared" si="1851"/>
        <v>47.547619047619051</v>
      </c>
    </row>
    <row r="1803" spans="1:24" x14ac:dyDescent="0.45">
      <c r="A1803">
        <v>2025</v>
      </c>
      <c r="B1803">
        <v>11</v>
      </c>
      <c r="C1803">
        <v>12</v>
      </c>
      <c r="D1803">
        <v>59</v>
      </c>
      <c r="E1803">
        <v>24</v>
      </c>
      <c r="F1803">
        <v>0</v>
      </c>
      <c r="G1803">
        <v>0</v>
      </c>
      <c r="H1803">
        <v>0</v>
      </c>
      <c r="S1803">
        <f t="shared" si="1817"/>
        <v>316</v>
      </c>
      <c r="T1803">
        <f t="shared" si="1828"/>
        <v>41.5</v>
      </c>
      <c r="U1803" s="31">
        <f t="shared" si="1817"/>
        <v>316</v>
      </c>
      <c r="V1803">
        <f t="shared" si="1842"/>
        <v>45.642857142857146</v>
      </c>
      <c r="W1803" s="31">
        <f t="shared" ref="W1803" si="1879">W1802+1</f>
        <v>316</v>
      </c>
      <c r="X1803">
        <f t="shared" si="1851"/>
        <v>47.023809523809526</v>
      </c>
    </row>
    <row r="1804" spans="1:24" x14ac:dyDescent="0.45">
      <c r="A1804">
        <v>2025</v>
      </c>
      <c r="B1804">
        <v>11</v>
      </c>
      <c r="C1804">
        <v>13</v>
      </c>
      <c r="D1804">
        <v>62</v>
      </c>
      <c r="E1804">
        <v>30</v>
      </c>
      <c r="F1804">
        <v>0</v>
      </c>
      <c r="G1804">
        <v>0</v>
      </c>
      <c r="H1804">
        <v>0</v>
      </c>
      <c r="S1804">
        <f t="shared" si="1817"/>
        <v>317</v>
      </c>
      <c r="T1804">
        <f t="shared" si="1828"/>
        <v>46</v>
      </c>
      <c r="U1804" s="31">
        <f t="shared" si="1817"/>
        <v>317</v>
      </c>
      <c r="V1804">
        <f t="shared" si="1842"/>
        <v>45.5</v>
      </c>
      <c r="W1804" s="31">
        <f t="shared" ref="W1804" si="1880">W1803+1</f>
        <v>317</v>
      </c>
      <c r="X1804">
        <f t="shared" si="1851"/>
        <v>46.928571428571431</v>
      </c>
    </row>
    <row r="1805" spans="1:24" x14ac:dyDescent="0.45">
      <c r="A1805">
        <v>2025</v>
      </c>
      <c r="B1805">
        <v>11</v>
      </c>
      <c r="C1805">
        <v>14</v>
      </c>
      <c r="D1805">
        <v>68</v>
      </c>
      <c r="E1805">
        <v>26</v>
      </c>
      <c r="F1805">
        <v>0</v>
      </c>
      <c r="G1805">
        <v>0</v>
      </c>
      <c r="H1805">
        <v>0</v>
      </c>
      <c r="S1805">
        <f t="shared" si="1817"/>
        <v>318</v>
      </c>
      <c r="T1805">
        <f t="shared" si="1828"/>
        <v>47</v>
      </c>
      <c r="U1805" s="31">
        <f t="shared" si="1817"/>
        <v>318</v>
      </c>
      <c r="V1805">
        <f t="shared" si="1842"/>
        <v>45.75</v>
      </c>
      <c r="W1805" s="31">
        <f t="shared" ref="W1805" si="1881">W1804+1</f>
        <v>318</v>
      </c>
      <c r="X1805">
        <f t="shared" si="1851"/>
        <v>47</v>
      </c>
    </row>
    <row r="1806" spans="1:24" x14ac:dyDescent="0.45">
      <c r="A1806">
        <v>2025</v>
      </c>
      <c r="B1806">
        <v>11</v>
      </c>
      <c r="C1806">
        <v>15</v>
      </c>
      <c r="D1806">
        <v>68</v>
      </c>
      <c r="E1806">
        <v>37</v>
      </c>
      <c r="F1806">
        <v>0</v>
      </c>
      <c r="G1806">
        <v>0</v>
      </c>
      <c r="H1806">
        <v>0</v>
      </c>
      <c r="S1806">
        <f t="shared" si="1817"/>
        <v>319</v>
      </c>
      <c r="T1806">
        <f t="shared" si="1828"/>
        <v>52.5</v>
      </c>
      <c r="U1806" s="31">
        <f t="shared" si="1817"/>
        <v>319</v>
      </c>
      <c r="V1806">
        <f t="shared" si="1842"/>
        <v>46.285714285714285</v>
      </c>
      <c r="W1806" s="31">
        <f t="shared" ref="W1806" si="1882">W1805+1</f>
        <v>319</v>
      </c>
      <c r="X1806">
        <f t="shared" si="1851"/>
        <v>47.214285714285715</v>
      </c>
    </row>
    <row r="1807" spans="1:24" x14ac:dyDescent="0.45">
      <c r="A1807">
        <v>2025</v>
      </c>
      <c r="B1807">
        <v>11</v>
      </c>
      <c r="C1807">
        <v>16</v>
      </c>
      <c r="D1807">
        <v>65</v>
      </c>
      <c r="E1807">
        <v>43</v>
      </c>
      <c r="F1807">
        <v>0.04</v>
      </c>
      <c r="G1807">
        <v>0</v>
      </c>
      <c r="S1807">
        <f t="shared" si="1817"/>
        <v>320</v>
      </c>
      <c r="T1807">
        <f t="shared" si="1828"/>
        <v>54</v>
      </c>
      <c r="U1807" s="31">
        <f t="shared" si="1817"/>
        <v>320</v>
      </c>
      <c r="V1807">
        <f t="shared" si="1842"/>
        <v>46.571428571428569</v>
      </c>
      <c r="W1807" s="31">
        <f t="shared" ref="W1807" si="1883">W1806+1</f>
        <v>320</v>
      </c>
      <c r="X1807">
        <f t="shared" si="1851"/>
        <v>47.214285714285715</v>
      </c>
    </row>
    <row r="1808" spans="1:24" x14ac:dyDescent="0.45">
      <c r="A1808">
        <v>2025</v>
      </c>
      <c r="B1808">
        <v>11</v>
      </c>
      <c r="C1808">
        <v>17</v>
      </c>
      <c r="D1808">
        <v>58</v>
      </c>
      <c r="E1808">
        <v>28</v>
      </c>
      <c r="F1808">
        <v>0</v>
      </c>
      <c r="G1808">
        <v>0</v>
      </c>
      <c r="H1808">
        <v>0</v>
      </c>
      <c r="S1808">
        <f t="shared" si="1817"/>
        <v>321</v>
      </c>
      <c r="T1808">
        <f t="shared" si="1828"/>
        <v>43</v>
      </c>
      <c r="U1808" s="31">
        <f t="shared" si="1817"/>
        <v>321</v>
      </c>
      <c r="V1808">
        <f t="shared" si="1842"/>
        <v>46.714285714285715</v>
      </c>
      <c r="W1808" s="31">
        <f t="shared" ref="W1808" si="1884">W1807+1</f>
        <v>321</v>
      </c>
      <c r="X1808">
        <f t="shared" si="1851"/>
        <v>46.952380952380949</v>
      </c>
    </row>
    <row r="1809" spans="1:24" x14ac:dyDescent="0.45">
      <c r="A1809">
        <v>2025</v>
      </c>
      <c r="B1809">
        <v>11</v>
      </c>
      <c r="C1809">
        <v>18</v>
      </c>
      <c r="D1809">
        <v>62</v>
      </c>
      <c r="E1809">
        <v>29</v>
      </c>
      <c r="F1809">
        <v>0.02</v>
      </c>
      <c r="G1809">
        <v>0</v>
      </c>
      <c r="H1809">
        <v>0</v>
      </c>
      <c r="S1809">
        <f t="shared" ref="S1809:U1851" si="1885">S1808+1</f>
        <v>322</v>
      </c>
      <c r="T1809">
        <f t="shared" si="1828"/>
        <v>45.5</v>
      </c>
      <c r="U1809" s="31">
        <f t="shared" si="1885"/>
        <v>322</v>
      </c>
      <c r="V1809">
        <f t="shared" si="1842"/>
        <v>46.535714285714285</v>
      </c>
      <c r="W1809" s="31">
        <f t="shared" ref="W1809" si="1886">W1808+1</f>
        <v>322</v>
      </c>
      <c r="X1809">
        <f t="shared" si="1851"/>
        <v>46.61904761904762</v>
      </c>
    </row>
    <row r="1810" spans="1:24" x14ac:dyDescent="0.45">
      <c r="A1810">
        <v>2025</v>
      </c>
      <c r="B1810">
        <v>11</v>
      </c>
      <c r="C1810">
        <v>19</v>
      </c>
      <c r="D1810">
        <v>66</v>
      </c>
      <c r="E1810">
        <v>47</v>
      </c>
      <c r="F1810">
        <v>0.19</v>
      </c>
      <c r="G1810">
        <v>0</v>
      </c>
      <c r="H1810">
        <v>0</v>
      </c>
      <c r="S1810">
        <f t="shared" si="1885"/>
        <v>323</v>
      </c>
      <c r="T1810">
        <f t="shared" si="1828"/>
        <v>56.5</v>
      </c>
      <c r="U1810" s="31">
        <f t="shared" si="1885"/>
        <v>323</v>
      </c>
      <c r="V1810">
        <f t="shared" si="1842"/>
        <v>46.964285714285715</v>
      </c>
      <c r="W1810" s="31">
        <f t="shared" ref="W1810" si="1887">W1809+1</f>
        <v>323</v>
      </c>
      <c r="X1810">
        <f t="shared" si="1851"/>
        <v>46.833333333333336</v>
      </c>
    </row>
    <row r="1811" spans="1:24" x14ac:dyDescent="0.45">
      <c r="A1811">
        <v>2025</v>
      </c>
      <c r="B1811">
        <v>11</v>
      </c>
      <c r="C1811">
        <v>20</v>
      </c>
      <c r="D1811">
        <v>68</v>
      </c>
      <c r="E1811">
        <v>46</v>
      </c>
      <c r="F1811">
        <v>0.11</v>
      </c>
      <c r="G1811">
        <v>0</v>
      </c>
      <c r="H1811">
        <v>0</v>
      </c>
      <c r="S1811">
        <f t="shared" si="1885"/>
        <v>324</v>
      </c>
      <c r="T1811">
        <f t="shared" si="1828"/>
        <v>57</v>
      </c>
      <c r="U1811" s="31">
        <f t="shared" si="1885"/>
        <v>324</v>
      </c>
      <c r="V1811">
        <f t="shared" si="1842"/>
        <v>47.392857142857146</v>
      </c>
      <c r="W1811" s="31">
        <f t="shared" ref="W1811" si="1888">W1810+1</f>
        <v>324</v>
      </c>
      <c r="X1811">
        <f t="shared" si="1851"/>
        <v>47.261904761904759</v>
      </c>
    </row>
    <row r="1812" spans="1:24" x14ac:dyDescent="0.45">
      <c r="A1812">
        <v>2025</v>
      </c>
      <c r="B1812">
        <v>11</v>
      </c>
      <c r="C1812">
        <v>21</v>
      </c>
      <c r="D1812">
        <v>62</v>
      </c>
      <c r="E1812">
        <v>55</v>
      </c>
      <c r="F1812">
        <v>0.38</v>
      </c>
      <c r="G1812">
        <v>0</v>
      </c>
      <c r="H1812">
        <v>0</v>
      </c>
      <c r="S1812">
        <f t="shared" si="1885"/>
        <v>325</v>
      </c>
      <c r="T1812">
        <f t="shared" si="1828"/>
        <v>58.5</v>
      </c>
      <c r="U1812" s="31">
        <f t="shared" si="1885"/>
        <v>325</v>
      </c>
      <c r="V1812">
        <f t="shared" si="1842"/>
        <v>47.785714285714285</v>
      </c>
      <c r="W1812" s="31">
        <f t="shared" ref="W1812" si="1889">W1811+1</f>
        <v>325</v>
      </c>
      <c r="X1812">
        <f t="shared" si="1851"/>
        <v>47.976190476190474</v>
      </c>
    </row>
    <row r="1813" spans="1:24" x14ac:dyDescent="0.45">
      <c r="A1813">
        <v>2025</v>
      </c>
      <c r="B1813">
        <v>11</v>
      </c>
      <c r="C1813">
        <v>22</v>
      </c>
      <c r="D1813">
        <v>70</v>
      </c>
      <c r="E1813">
        <v>51</v>
      </c>
      <c r="F1813">
        <v>7.0000000000000007E-2</v>
      </c>
      <c r="G1813">
        <v>0</v>
      </c>
      <c r="H1813">
        <v>0</v>
      </c>
      <c r="S1813">
        <f t="shared" si="1885"/>
        <v>326</v>
      </c>
      <c r="T1813">
        <f t="shared" si="1828"/>
        <v>60.5</v>
      </c>
      <c r="U1813" s="31">
        <f t="shared" si="1885"/>
        <v>326</v>
      </c>
      <c r="V1813">
        <f t="shared" si="1842"/>
        <v>48.178571428571431</v>
      </c>
      <c r="W1813" s="31">
        <f t="shared" ref="W1813" si="1890">W1812+1</f>
        <v>326</v>
      </c>
      <c r="X1813">
        <f t="shared" si="1851"/>
        <v>48.714285714285715</v>
      </c>
    </row>
    <row r="1814" spans="1:24" x14ac:dyDescent="0.45">
      <c r="A1814">
        <v>2025</v>
      </c>
      <c r="B1814">
        <v>11</v>
      </c>
      <c r="C1814">
        <v>23</v>
      </c>
      <c r="D1814">
        <v>65</v>
      </c>
      <c r="E1814">
        <v>38</v>
      </c>
      <c r="F1814">
        <v>0</v>
      </c>
      <c r="G1814">
        <v>0</v>
      </c>
      <c r="H1814">
        <v>0</v>
      </c>
      <c r="S1814">
        <f t="shared" si="1885"/>
        <v>327</v>
      </c>
      <c r="T1814">
        <f t="shared" si="1828"/>
        <v>51.5</v>
      </c>
      <c r="U1814" s="31">
        <f t="shared" si="1885"/>
        <v>327</v>
      </c>
      <c r="V1814">
        <f t="shared" si="1842"/>
        <v>48.25</v>
      </c>
      <c r="W1814" s="31">
        <f t="shared" ref="W1814" si="1891">W1813+1</f>
        <v>327</v>
      </c>
      <c r="X1814">
        <f t="shared" si="1851"/>
        <v>48.785714285714285</v>
      </c>
    </row>
    <row r="1815" spans="1:24" x14ac:dyDescent="0.45">
      <c r="A1815">
        <v>2025</v>
      </c>
      <c r="B1815">
        <v>11</v>
      </c>
      <c r="C1815">
        <v>24</v>
      </c>
      <c r="D1815">
        <v>68</v>
      </c>
      <c r="E1815">
        <v>32</v>
      </c>
      <c r="F1815">
        <v>0</v>
      </c>
      <c r="G1815">
        <v>0</v>
      </c>
      <c r="H1815">
        <v>0</v>
      </c>
      <c r="S1815">
        <f t="shared" si="1885"/>
        <v>328</v>
      </c>
      <c r="T1815">
        <f t="shared" si="1828"/>
        <v>50</v>
      </c>
      <c r="U1815" s="31">
        <f t="shared" si="1885"/>
        <v>328</v>
      </c>
      <c r="V1815">
        <f t="shared" si="1842"/>
        <v>49.571428571428569</v>
      </c>
      <c r="W1815" s="31">
        <f t="shared" ref="W1815" si="1892">W1814+1</f>
        <v>328</v>
      </c>
      <c r="X1815">
        <f t="shared" si="1851"/>
        <v>49.214285714285715</v>
      </c>
    </row>
    <row r="1816" spans="1:24" x14ac:dyDescent="0.45">
      <c r="A1816">
        <v>2025</v>
      </c>
      <c r="B1816">
        <v>11</v>
      </c>
      <c r="C1816">
        <v>25</v>
      </c>
      <c r="D1816">
        <v>63</v>
      </c>
      <c r="E1816">
        <v>52</v>
      </c>
      <c r="F1816">
        <v>0.28000000000000003</v>
      </c>
      <c r="G1816">
        <v>0</v>
      </c>
      <c r="H1816">
        <v>0</v>
      </c>
      <c r="S1816">
        <f t="shared" si="1885"/>
        <v>329</v>
      </c>
      <c r="T1816">
        <f t="shared" si="1828"/>
        <v>57.5</v>
      </c>
      <c r="U1816" s="31">
        <f t="shared" si="1885"/>
        <v>329</v>
      </c>
      <c r="V1816">
        <f t="shared" si="1842"/>
        <v>51.5</v>
      </c>
      <c r="W1816" s="31">
        <f t="shared" ref="W1816" si="1893">W1815+1</f>
        <v>329</v>
      </c>
      <c r="X1816">
        <f t="shared" si="1851"/>
        <v>49.666666666666664</v>
      </c>
    </row>
    <row r="1817" spans="1:24" x14ac:dyDescent="0.45">
      <c r="A1817">
        <v>2025</v>
      </c>
      <c r="B1817">
        <v>11</v>
      </c>
      <c r="C1817">
        <v>26</v>
      </c>
      <c r="D1817">
        <v>63</v>
      </c>
      <c r="E1817">
        <v>36</v>
      </c>
      <c r="F1817">
        <v>0.01</v>
      </c>
      <c r="G1817">
        <v>0</v>
      </c>
      <c r="H1817">
        <v>0</v>
      </c>
      <c r="S1817">
        <f t="shared" si="1885"/>
        <v>330</v>
      </c>
      <c r="T1817">
        <f t="shared" si="1828"/>
        <v>49.5</v>
      </c>
      <c r="U1817" s="31">
        <f t="shared" si="1885"/>
        <v>330</v>
      </c>
      <c r="V1817">
        <f t="shared" si="1842"/>
        <v>52.071428571428569</v>
      </c>
      <c r="W1817" s="31">
        <f t="shared" ref="W1817" si="1894">W1816+1</f>
        <v>330</v>
      </c>
      <c r="X1817">
        <f t="shared" si="1851"/>
        <v>49.61904761904762</v>
      </c>
    </row>
    <row r="1818" spans="1:24" x14ac:dyDescent="0.45">
      <c r="A1818">
        <v>2025</v>
      </c>
      <c r="B1818">
        <v>11</v>
      </c>
      <c r="C1818">
        <v>27</v>
      </c>
      <c r="D1818">
        <v>44</v>
      </c>
      <c r="E1818">
        <v>30</v>
      </c>
      <c r="F1818">
        <v>0</v>
      </c>
      <c r="G1818">
        <v>0</v>
      </c>
      <c r="H1818">
        <v>0</v>
      </c>
      <c r="S1818">
        <f t="shared" si="1885"/>
        <v>331</v>
      </c>
      <c r="T1818">
        <f t="shared" si="1828"/>
        <v>37</v>
      </c>
      <c r="U1818" s="31">
        <f t="shared" si="1885"/>
        <v>331</v>
      </c>
      <c r="V1818">
        <f t="shared" si="1842"/>
        <v>51.428571428571431</v>
      </c>
      <c r="W1818" s="31">
        <f t="shared" ref="W1818" si="1895">W1817+1</f>
        <v>331</v>
      </c>
      <c r="X1818">
        <f t="shared" si="1851"/>
        <v>48.952380952380949</v>
      </c>
    </row>
    <row r="1819" spans="1:24" x14ac:dyDescent="0.45">
      <c r="A1819">
        <v>2025</v>
      </c>
      <c r="B1819">
        <v>11</v>
      </c>
      <c r="C1819">
        <v>28</v>
      </c>
      <c r="D1819">
        <v>40</v>
      </c>
      <c r="E1819">
        <v>22</v>
      </c>
      <c r="F1819">
        <v>0</v>
      </c>
      <c r="G1819">
        <v>0</v>
      </c>
      <c r="H1819">
        <v>0</v>
      </c>
      <c r="S1819">
        <f t="shared" si="1885"/>
        <v>332</v>
      </c>
      <c r="T1819">
        <f t="shared" ref="T1819:T1851" si="1896">AVERAGE(D1819:E1819)</f>
        <v>31</v>
      </c>
      <c r="U1819" s="31">
        <f t="shared" si="1885"/>
        <v>332</v>
      </c>
      <c r="V1819">
        <f t="shared" si="1842"/>
        <v>50.285714285714285</v>
      </c>
      <c r="W1819" s="31">
        <f t="shared" ref="W1819" si="1897">W1818+1</f>
        <v>332</v>
      </c>
      <c r="X1819">
        <f t="shared" si="1851"/>
        <v>47.904761904761905</v>
      </c>
    </row>
    <row r="1820" spans="1:24" x14ac:dyDescent="0.45">
      <c r="A1820">
        <v>2025</v>
      </c>
      <c r="B1820">
        <v>11</v>
      </c>
      <c r="C1820">
        <v>29</v>
      </c>
      <c r="D1820">
        <v>49</v>
      </c>
      <c r="E1820">
        <v>18</v>
      </c>
      <c r="F1820">
        <v>0</v>
      </c>
      <c r="G1820">
        <v>0</v>
      </c>
      <c r="H1820">
        <v>0</v>
      </c>
      <c r="S1820">
        <f t="shared" si="1885"/>
        <v>333</v>
      </c>
      <c r="T1820">
        <f t="shared" si="1896"/>
        <v>33.5</v>
      </c>
      <c r="U1820" s="31">
        <f t="shared" si="1885"/>
        <v>333</v>
      </c>
      <c r="V1820">
        <f t="shared" si="1842"/>
        <v>48.928571428571431</v>
      </c>
      <c r="W1820" s="31">
        <f t="shared" ref="W1820" si="1898">W1819+1</f>
        <v>333</v>
      </c>
      <c r="X1820">
        <f t="shared" si="1851"/>
        <v>46.88095238095238</v>
      </c>
    </row>
    <row r="1821" spans="1:24" x14ac:dyDescent="0.45">
      <c r="A1821">
        <v>2025</v>
      </c>
      <c r="B1821">
        <v>11</v>
      </c>
      <c r="C1821">
        <v>30</v>
      </c>
      <c r="D1821">
        <v>43</v>
      </c>
      <c r="E1821">
        <v>31</v>
      </c>
      <c r="F1821">
        <v>0.15</v>
      </c>
      <c r="G1821">
        <v>0</v>
      </c>
      <c r="H1821">
        <v>0</v>
      </c>
      <c r="S1821">
        <f t="shared" si="1885"/>
        <v>334</v>
      </c>
      <c r="T1821">
        <f t="shared" si="1896"/>
        <v>37</v>
      </c>
      <c r="U1821" s="31">
        <f t="shared" si="1885"/>
        <v>334</v>
      </c>
      <c r="V1821">
        <f t="shared" si="1842"/>
        <v>47.714285714285715</v>
      </c>
      <c r="W1821" s="31">
        <f t="shared" ref="W1821" si="1899">W1820+1</f>
        <v>334</v>
      </c>
      <c r="X1821">
        <f t="shared" si="1851"/>
        <v>46.238095238095241</v>
      </c>
    </row>
    <row r="1822" spans="1:24" x14ac:dyDescent="0.45">
      <c r="A1822">
        <v>2025</v>
      </c>
      <c r="B1822">
        <v>12</v>
      </c>
      <c r="C1822">
        <v>1</v>
      </c>
      <c r="D1822">
        <v>48</v>
      </c>
      <c r="E1822">
        <v>22</v>
      </c>
      <c r="F1822">
        <v>0.01</v>
      </c>
      <c r="G1822">
        <v>0</v>
      </c>
      <c r="H1822">
        <v>0</v>
      </c>
      <c r="S1822">
        <f t="shared" si="1885"/>
        <v>335</v>
      </c>
      <c r="T1822">
        <f t="shared" si="1896"/>
        <v>35</v>
      </c>
      <c r="U1822" s="31">
        <f t="shared" si="1885"/>
        <v>335</v>
      </c>
      <c r="V1822">
        <f t="shared" si="1842"/>
        <v>47.142857142857146</v>
      </c>
      <c r="W1822" s="31">
        <f t="shared" ref="W1822" si="1900">W1821+1</f>
        <v>335</v>
      </c>
      <c r="X1822">
        <f t="shared" si="1851"/>
        <v>46.404761904761905</v>
      </c>
    </row>
    <row r="1823" spans="1:24" x14ac:dyDescent="0.45">
      <c r="A1823">
        <v>2025</v>
      </c>
      <c r="B1823">
        <v>12</v>
      </c>
      <c r="C1823">
        <v>2</v>
      </c>
      <c r="D1823">
        <v>44</v>
      </c>
      <c r="E1823">
        <v>33</v>
      </c>
      <c r="F1823">
        <v>0.52</v>
      </c>
      <c r="G1823">
        <v>0</v>
      </c>
      <c r="H1823">
        <v>0</v>
      </c>
      <c r="S1823">
        <f t="shared" si="1885"/>
        <v>336</v>
      </c>
      <c r="T1823">
        <f t="shared" si="1896"/>
        <v>38.5</v>
      </c>
      <c r="U1823" s="31">
        <f t="shared" si="1885"/>
        <v>336</v>
      </c>
      <c r="V1823">
        <f t="shared" si="1842"/>
        <v>46.642857142857146</v>
      </c>
      <c r="W1823" s="31">
        <f t="shared" ref="W1823" si="1901">W1822+1</f>
        <v>336</v>
      </c>
      <c r="X1823">
        <f t="shared" si="1851"/>
        <v>46.785714285714285</v>
      </c>
    </row>
    <row r="1824" spans="1:24" x14ac:dyDescent="0.45">
      <c r="A1824">
        <v>2025</v>
      </c>
      <c r="B1824">
        <v>12</v>
      </c>
      <c r="C1824">
        <v>3</v>
      </c>
      <c r="D1824">
        <v>41</v>
      </c>
      <c r="E1824">
        <v>25</v>
      </c>
      <c r="F1824">
        <v>0</v>
      </c>
      <c r="G1824">
        <v>0</v>
      </c>
      <c r="H1824">
        <v>0</v>
      </c>
      <c r="S1824">
        <f t="shared" si="1885"/>
        <v>337</v>
      </c>
      <c r="T1824">
        <f t="shared" si="1896"/>
        <v>33</v>
      </c>
      <c r="U1824" s="31">
        <f t="shared" si="1885"/>
        <v>337</v>
      </c>
      <c r="V1824">
        <f t="shared" si="1842"/>
        <v>44.964285714285715</v>
      </c>
      <c r="W1824" s="31">
        <f t="shared" ref="W1824" si="1902">W1823+1</f>
        <v>337</v>
      </c>
      <c r="X1824">
        <f t="shared" si="1851"/>
        <v>46.38095238095238</v>
      </c>
    </row>
    <row r="1825" spans="1:24" x14ac:dyDescent="0.45">
      <c r="A1825">
        <v>2025</v>
      </c>
      <c r="B1825">
        <v>12</v>
      </c>
      <c r="C1825">
        <v>4</v>
      </c>
      <c r="D1825">
        <v>39</v>
      </c>
      <c r="E1825">
        <v>22</v>
      </c>
      <c r="F1825">
        <v>0.09</v>
      </c>
      <c r="G1825" t="s">
        <v>119</v>
      </c>
      <c r="H1825">
        <v>0</v>
      </c>
      <c r="S1825">
        <f t="shared" si="1885"/>
        <v>338</v>
      </c>
      <c r="T1825">
        <f t="shared" si="1896"/>
        <v>30.5</v>
      </c>
      <c r="U1825" s="31">
        <f t="shared" si="1885"/>
        <v>338</v>
      </c>
      <c r="V1825">
        <f t="shared" si="1842"/>
        <v>43.071428571428569</v>
      </c>
      <c r="W1825" s="31">
        <f t="shared" ref="W1825" si="1903">W1824+1</f>
        <v>338</v>
      </c>
      <c r="X1825">
        <f t="shared" si="1851"/>
        <v>45.642857142857146</v>
      </c>
    </row>
    <row r="1826" spans="1:24" x14ac:dyDescent="0.45">
      <c r="A1826">
        <v>2025</v>
      </c>
      <c r="B1826">
        <v>12</v>
      </c>
      <c r="C1826">
        <v>5</v>
      </c>
      <c r="D1826">
        <v>40</v>
      </c>
      <c r="E1826">
        <v>35</v>
      </c>
      <c r="F1826">
        <v>0.19</v>
      </c>
      <c r="G1826" t="s">
        <v>119</v>
      </c>
      <c r="H1826">
        <v>0</v>
      </c>
      <c r="S1826">
        <f t="shared" si="1885"/>
        <v>339</v>
      </c>
      <c r="T1826">
        <f t="shared" si="1896"/>
        <v>37.5</v>
      </c>
      <c r="U1826" s="31">
        <f t="shared" si="1885"/>
        <v>339</v>
      </c>
      <c r="V1826">
        <f t="shared" si="1842"/>
        <v>41.571428571428569</v>
      </c>
      <c r="W1826" s="31">
        <f t="shared" ref="W1826" si="1904">W1825+1</f>
        <v>339</v>
      </c>
      <c r="X1826">
        <f t="shared" si="1851"/>
        <v>45.19047619047619</v>
      </c>
    </row>
    <row r="1827" spans="1:24" x14ac:dyDescent="0.45">
      <c r="A1827">
        <v>2025</v>
      </c>
      <c r="B1827">
        <v>12</v>
      </c>
      <c r="C1827">
        <v>6</v>
      </c>
      <c r="D1827">
        <v>46</v>
      </c>
      <c r="E1827">
        <v>26</v>
      </c>
      <c r="F1827">
        <v>0</v>
      </c>
      <c r="G1827">
        <v>0</v>
      </c>
      <c r="H1827">
        <v>0</v>
      </c>
      <c r="S1827">
        <f t="shared" si="1885"/>
        <v>340</v>
      </c>
      <c r="T1827">
        <f t="shared" si="1896"/>
        <v>36</v>
      </c>
      <c r="U1827" s="31">
        <f t="shared" si="1885"/>
        <v>340</v>
      </c>
      <c r="V1827">
        <f t="shared" si="1842"/>
        <v>39.821428571428569</v>
      </c>
      <c r="W1827" s="31">
        <f t="shared" ref="W1827" si="1905">W1826+1</f>
        <v>340</v>
      </c>
      <c r="X1827">
        <f t="shared" si="1851"/>
        <v>44.404761904761905</v>
      </c>
    </row>
    <row r="1828" spans="1:24" x14ac:dyDescent="0.45">
      <c r="A1828">
        <v>2025</v>
      </c>
      <c r="B1828">
        <v>12</v>
      </c>
      <c r="C1828">
        <v>7</v>
      </c>
      <c r="D1828">
        <v>57</v>
      </c>
      <c r="E1828">
        <v>23</v>
      </c>
      <c r="F1828">
        <v>0</v>
      </c>
      <c r="G1828">
        <v>0</v>
      </c>
      <c r="H1828">
        <v>0</v>
      </c>
      <c r="S1828">
        <f t="shared" si="1885"/>
        <v>341</v>
      </c>
      <c r="T1828">
        <f t="shared" si="1896"/>
        <v>40</v>
      </c>
      <c r="U1828" s="31">
        <f t="shared" si="1885"/>
        <v>341</v>
      </c>
      <c r="V1828">
        <f t="shared" si="1842"/>
        <v>39</v>
      </c>
      <c r="W1828" s="31">
        <f t="shared" ref="W1828" si="1906">W1827+1</f>
        <v>341</v>
      </c>
      <c r="X1828">
        <f t="shared" si="1851"/>
        <v>43.738095238095241</v>
      </c>
    </row>
    <row r="1829" spans="1:24" x14ac:dyDescent="0.45">
      <c r="A1829">
        <v>2025</v>
      </c>
      <c r="B1829">
        <v>12</v>
      </c>
      <c r="C1829">
        <v>8</v>
      </c>
      <c r="D1829">
        <v>42</v>
      </c>
      <c r="E1829">
        <v>30</v>
      </c>
      <c r="F1829">
        <v>0.3</v>
      </c>
      <c r="G1829" t="s">
        <v>119</v>
      </c>
      <c r="H1829">
        <v>0</v>
      </c>
      <c r="S1829">
        <f t="shared" si="1885"/>
        <v>342</v>
      </c>
      <c r="T1829">
        <f t="shared" si="1896"/>
        <v>36</v>
      </c>
      <c r="U1829" s="31">
        <f t="shared" si="1885"/>
        <v>342</v>
      </c>
      <c r="V1829">
        <f t="shared" si="1842"/>
        <v>38</v>
      </c>
      <c r="W1829" s="31">
        <f t="shared" ref="W1829" si="1907">W1828+1</f>
        <v>342</v>
      </c>
      <c r="X1829">
        <f t="shared" si="1851"/>
        <v>43.404761904761905</v>
      </c>
    </row>
    <row r="1830" spans="1:24" x14ac:dyDescent="0.45">
      <c r="A1830">
        <v>2025</v>
      </c>
      <c r="B1830">
        <v>12</v>
      </c>
      <c r="C1830">
        <v>9</v>
      </c>
      <c r="D1830">
        <v>45</v>
      </c>
      <c r="E1830">
        <v>28</v>
      </c>
      <c r="F1830">
        <v>0</v>
      </c>
      <c r="G1830">
        <v>0</v>
      </c>
      <c r="H1830">
        <v>0</v>
      </c>
      <c r="S1830">
        <f t="shared" si="1885"/>
        <v>343</v>
      </c>
      <c r="T1830">
        <f t="shared" si="1896"/>
        <v>36.5</v>
      </c>
      <c r="U1830" s="31">
        <f t="shared" si="1885"/>
        <v>343</v>
      </c>
      <c r="V1830">
        <f t="shared" si="1842"/>
        <v>36.5</v>
      </c>
      <c r="W1830" s="31">
        <f t="shared" ref="W1830" si="1908">W1829+1</f>
        <v>343</v>
      </c>
      <c r="X1830">
        <f t="shared" si="1851"/>
        <v>42.976190476190474</v>
      </c>
    </row>
    <row r="1831" spans="1:24" x14ac:dyDescent="0.45">
      <c r="A1831">
        <v>2025</v>
      </c>
      <c r="B1831">
        <v>12</v>
      </c>
      <c r="C1831">
        <v>10</v>
      </c>
      <c r="D1831">
        <v>51</v>
      </c>
      <c r="E1831">
        <v>26</v>
      </c>
      <c r="F1831">
        <v>0.12</v>
      </c>
      <c r="G1831" t="s">
        <v>119</v>
      </c>
      <c r="H1831">
        <v>0</v>
      </c>
      <c r="S1831">
        <f t="shared" si="1885"/>
        <v>344</v>
      </c>
      <c r="T1831">
        <f t="shared" si="1896"/>
        <v>38.5</v>
      </c>
      <c r="U1831" s="31">
        <f t="shared" si="1885"/>
        <v>344</v>
      </c>
      <c r="V1831">
        <f t="shared" si="1842"/>
        <v>35.714285714285715</v>
      </c>
      <c r="W1831" s="31">
        <f t="shared" ref="W1831" si="1909">W1830+1</f>
        <v>344</v>
      </c>
      <c r="X1831">
        <f t="shared" si="1851"/>
        <v>42.11904761904762</v>
      </c>
    </row>
    <row r="1832" spans="1:24" x14ac:dyDescent="0.45">
      <c r="A1832">
        <v>2025</v>
      </c>
      <c r="B1832">
        <v>12</v>
      </c>
      <c r="C1832">
        <v>11</v>
      </c>
      <c r="D1832">
        <v>42</v>
      </c>
      <c r="E1832">
        <v>29</v>
      </c>
      <c r="F1832" t="s">
        <v>116</v>
      </c>
      <c r="G1832" t="s">
        <v>128</v>
      </c>
      <c r="S1832">
        <f t="shared" si="1885"/>
        <v>345</v>
      </c>
      <c r="T1832">
        <f t="shared" si="1896"/>
        <v>35.5</v>
      </c>
      <c r="U1832" s="31">
        <f t="shared" si="1885"/>
        <v>345</v>
      </c>
      <c r="V1832">
        <f t="shared" ref="V1832:V1851" si="1910">AVERAGE(T1819:T1832)</f>
        <v>35.607142857142854</v>
      </c>
      <c r="W1832" s="31">
        <f t="shared" ref="W1832" si="1911">W1831+1</f>
        <v>345</v>
      </c>
      <c r="X1832">
        <f t="shared" si="1851"/>
        <v>41.095238095238095</v>
      </c>
    </row>
    <row r="1833" spans="1:24" x14ac:dyDescent="0.45">
      <c r="A1833">
        <v>2025</v>
      </c>
      <c r="B1833">
        <v>12</v>
      </c>
      <c r="C1833">
        <v>12</v>
      </c>
      <c r="D1833">
        <v>39</v>
      </c>
      <c r="E1833">
        <v>27</v>
      </c>
      <c r="F1833">
        <v>0.05</v>
      </c>
      <c r="G1833">
        <v>0.3</v>
      </c>
      <c r="H1833" t="s">
        <v>120</v>
      </c>
      <c r="S1833">
        <f t="shared" si="1885"/>
        <v>346</v>
      </c>
      <c r="T1833">
        <f t="shared" si="1896"/>
        <v>33</v>
      </c>
      <c r="U1833" s="31">
        <f t="shared" si="1885"/>
        <v>346</v>
      </c>
      <c r="V1833">
        <f t="shared" si="1910"/>
        <v>35.75</v>
      </c>
      <c r="W1833" s="31">
        <f t="shared" ref="W1833" si="1912">W1832+1</f>
        <v>346</v>
      </c>
      <c r="X1833">
        <f t="shared" si="1851"/>
        <v>39.88095238095238</v>
      </c>
    </row>
    <row r="1834" spans="1:24" x14ac:dyDescent="0.45">
      <c r="A1834">
        <v>2025</v>
      </c>
      <c r="B1834">
        <v>12</v>
      </c>
      <c r="C1834">
        <v>13</v>
      </c>
      <c r="D1834">
        <v>55</v>
      </c>
      <c r="E1834">
        <v>24</v>
      </c>
      <c r="F1834" t="s">
        <v>116</v>
      </c>
      <c r="G1834" t="s">
        <v>117</v>
      </c>
      <c r="H1834">
        <v>0</v>
      </c>
      <c r="S1834">
        <f t="shared" si="1885"/>
        <v>347</v>
      </c>
      <c r="T1834">
        <f t="shared" si="1896"/>
        <v>39.5</v>
      </c>
      <c r="U1834" s="31">
        <f t="shared" si="1885"/>
        <v>347</v>
      </c>
      <c r="V1834">
        <f t="shared" si="1910"/>
        <v>36.178571428571431</v>
      </c>
      <c r="W1834" s="31">
        <f t="shared" ref="W1834" si="1913">W1833+1</f>
        <v>347</v>
      </c>
      <c r="X1834">
        <f t="shared" si="1851"/>
        <v>38.88095238095238</v>
      </c>
    </row>
    <row r="1835" spans="1:24" x14ac:dyDescent="0.45">
      <c r="A1835">
        <v>2025</v>
      </c>
      <c r="B1835">
        <v>12</v>
      </c>
      <c r="C1835">
        <v>14</v>
      </c>
      <c r="D1835">
        <v>44</v>
      </c>
      <c r="E1835">
        <v>9</v>
      </c>
      <c r="F1835">
        <v>0.21</v>
      </c>
      <c r="G1835">
        <v>0.4</v>
      </c>
      <c r="H1835" t="s">
        <v>120</v>
      </c>
      <c r="S1835">
        <f t="shared" si="1885"/>
        <v>348</v>
      </c>
      <c r="T1835">
        <f t="shared" si="1896"/>
        <v>26.5</v>
      </c>
      <c r="U1835" s="31">
        <f t="shared" si="1885"/>
        <v>348</v>
      </c>
      <c r="V1835">
        <f t="shared" si="1910"/>
        <v>35.428571428571431</v>
      </c>
      <c r="W1835" s="31">
        <f t="shared" ref="W1835" si="1914">W1834+1</f>
        <v>348</v>
      </c>
      <c r="X1835">
        <f t="shared" si="1851"/>
        <v>37.69047619047619</v>
      </c>
    </row>
    <row r="1836" spans="1:24" x14ac:dyDescent="0.45">
      <c r="A1836">
        <v>2025</v>
      </c>
      <c r="B1836">
        <v>12</v>
      </c>
      <c r="C1836">
        <v>15</v>
      </c>
      <c r="D1836">
        <v>35</v>
      </c>
      <c r="E1836">
        <v>8</v>
      </c>
      <c r="F1836">
        <v>0</v>
      </c>
      <c r="G1836">
        <v>0</v>
      </c>
      <c r="H1836">
        <v>0</v>
      </c>
      <c r="S1836">
        <f t="shared" si="1885"/>
        <v>349</v>
      </c>
      <c r="T1836">
        <f t="shared" si="1896"/>
        <v>21.5</v>
      </c>
      <c r="U1836" s="31">
        <f t="shared" si="1885"/>
        <v>349</v>
      </c>
      <c r="V1836">
        <f t="shared" si="1910"/>
        <v>34.464285714285715</v>
      </c>
      <c r="W1836" s="31">
        <f t="shared" ref="W1836" si="1915">W1835+1</f>
        <v>349</v>
      </c>
      <c r="X1836">
        <f t="shared" si="1851"/>
        <v>36.333333333333336</v>
      </c>
    </row>
    <row r="1837" spans="1:24" x14ac:dyDescent="0.45">
      <c r="A1837">
        <v>2025</v>
      </c>
      <c r="B1837">
        <v>12</v>
      </c>
      <c r="C1837">
        <v>16</v>
      </c>
      <c r="D1837">
        <v>48</v>
      </c>
      <c r="E1837">
        <v>15</v>
      </c>
      <c r="F1837">
        <v>0</v>
      </c>
      <c r="G1837">
        <v>0</v>
      </c>
      <c r="H1837">
        <v>0</v>
      </c>
      <c r="S1837">
        <f t="shared" si="1885"/>
        <v>350</v>
      </c>
      <c r="T1837">
        <f t="shared" si="1896"/>
        <v>31.5</v>
      </c>
      <c r="U1837" s="31">
        <f t="shared" si="1885"/>
        <v>350</v>
      </c>
      <c r="V1837">
        <f t="shared" si="1910"/>
        <v>33.964285714285715</v>
      </c>
      <c r="W1837" s="31">
        <f t="shared" ref="W1837" si="1916">W1836+1</f>
        <v>350</v>
      </c>
      <c r="X1837">
        <f t="shared" si="1851"/>
        <v>35.095238095238095</v>
      </c>
    </row>
    <row r="1838" spans="1:24" x14ac:dyDescent="0.45">
      <c r="A1838">
        <v>2025</v>
      </c>
      <c r="B1838">
        <v>12</v>
      </c>
      <c r="C1838">
        <v>17</v>
      </c>
      <c r="D1838">
        <v>53</v>
      </c>
      <c r="E1838">
        <v>23</v>
      </c>
      <c r="F1838">
        <v>0</v>
      </c>
      <c r="G1838">
        <v>0</v>
      </c>
      <c r="H1838">
        <v>0</v>
      </c>
      <c r="S1838">
        <f t="shared" si="1885"/>
        <v>351</v>
      </c>
      <c r="T1838">
        <f t="shared" si="1896"/>
        <v>38</v>
      </c>
      <c r="U1838" s="31">
        <f t="shared" si="1885"/>
        <v>351</v>
      </c>
      <c r="V1838">
        <f t="shared" si="1910"/>
        <v>34.321428571428569</v>
      </c>
      <c r="W1838" s="31">
        <f t="shared" ref="W1838" si="1917">W1837+1</f>
        <v>351</v>
      </c>
      <c r="X1838">
        <f t="shared" si="1851"/>
        <v>34.547619047619051</v>
      </c>
    </row>
    <row r="1839" spans="1:24" x14ac:dyDescent="0.45">
      <c r="A1839">
        <v>2025</v>
      </c>
      <c r="B1839">
        <v>12</v>
      </c>
      <c r="C1839">
        <v>18</v>
      </c>
      <c r="D1839">
        <v>61</v>
      </c>
      <c r="E1839">
        <v>28</v>
      </c>
      <c r="F1839" t="s">
        <v>116</v>
      </c>
      <c r="G1839" t="s">
        <v>117</v>
      </c>
      <c r="H1839">
        <v>0</v>
      </c>
      <c r="S1839">
        <f t="shared" si="1885"/>
        <v>352</v>
      </c>
      <c r="T1839">
        <f t="shared" si="1896"/>
        <v>44.5</v>
      </c>
      <c r="U1839" s="31">
        <f t="shared" si="1885"/>
        <v>352</v>
      </c>
      <c r="V1839">
        <f t="shared" si="1910"/>
        <v>35.321428571428569</v>
      </c>
      <c r="W1839" s="31">
        <f t="shared" ref="W1839" si="1918">W1838+1</f>
        <v>352</v>
      </c>
      <c r="X1839">
        <f t="shared" ref="X1839:X1851" si="1919">AVERAGE(T1819:T1839)</f>
        <v>34.904761904761905</v>
      </c>
    </row>
    <row r="1840" spans="1:24" x14ac:dyDescent="0.45">
      <c r="A1840">
        <v>2025</v>
      </c>
      <c r="B1840">
        <v>12</v>
      </c>
      <c r="C1840">
        <v>19</v>
      </c>
      <c r="D1840">
        <v>63</v>
      </c>
      <c r="E1840">
        <v>27</v>
      </c>
      <c r="F1840">
        <v>0.35</v>
      </c>
      <c r="G1840">
        <v>0</v>
      </c>
      <c r="H1840">
        <v>0</v>
      </c>
      <c r="S1840">
        <f t="shared" si="1885"/>
        <v>353</v>
      </c>
      <c r="T1840">
        <f t="shared" si="1896"/>
        <v>45</v>
      </c>
      <c r="U1840" s="31">
        <f t="shared" si="1885"/>
        <v>353</v>
      </c>
      <c r="V1840">
        <f t="shared" si="1910"/>
        <v>35.857142857142854</v>
      </c>
      <c r="W1840" s="31">
        <f t="shared" ref="W1840" si="1920">W1839+1</f>
        <v>353</v>
      </c>
      <c r="X1840">
        <f t="shared" si="1919"/>
        <v>35.571428571428569</v>
      </c>
    </row>
    <row r="1841" spans="1:24" x14ac:dyDescent="0.45">
      <c r="A1841">
        <v>2025</v>
      </c>
      <c r="B1841">
        <v>12</v>
      </c>
      <c r="C1841">
        <v>20</v>
      </c>
      <c r="D1841">
        <v>58</v>
      </c>
      <c r="E1841">
        <v>21</v>
      </c>
      <c r="F1841">
        <v>0</v>
      </c>
      <c r="G1841">
        <v>0</v>
      </c>
      <c r="H1841">
        <v>0</v>
      </c>
      <c r="S1841">
        <f t="shared" si="1885"/>
        <v>354</v>
      </c>
      <c r="T1841">
        <f t="shared" si="1896"/>
        <v>39.5</v>
      </c>
      <c r="U1841" s="31">
        <f t="shared" si="1885"/>
        <v>354</v>
      </c>
      <c r="V1841">
        <f t="shared" si="1910"/>
        <v>36.107142857142854</v>
      </c>
      <c r="W1841" s="31">
        <f t="shared" ref="W1841" si="1921">W1840+1</f>
        <v>354</v>
      </c>
      <c r="X1841">
        <f t="shared" si="1919"/>
        <v>35.857142857142854</v>
      </c>
    </row>
    <row r="1842" spans="1:24" x14ac:dyDescent="0.45">
      <c r="A1842">
        <v>2025</v>
      </c>
      <c r="B1842">
        <v>12</v>
      </c>
      <c r="C1842">
        <v>21</v>
      </c>
      <c r="D1842">
        <v>55</v>
      </c>
      <c r="E1842">
        <v>25</v>
      </c>
      <c r="F1842">
        <v>0</v>
      </c>
      <c r="G1842">
        <v>0</v>
      </c>
      <c r="H1842">
        <v>0</v>
      </c>
      <c r="S1842">
        <f t="shared" si="1885"/>
        <v>355</v>
      </c>
      <c r="T1842">
        <f t="shared" si="1896"/>
        <v>40</v>
      </c>
      <c r="U1842" s="31">
        <f t="shared" si="1885"/>
        <v>355</v>
      </c>
      <c r="V1842">
        <f t="shared" si="1910"/>
        <v>36.107142857142854</v>
      </c>
      <c r="W1842" s="31">
        <f t="shared" ref="W1842" si="1922">W1841+1</f>
        <v>355</v>
      </c>
      <c r="X1842">
        <f t="shared" si="1919"/>
        <v>36</v>
      </c>
    </row>
    <row r="1843" spans="1:24" x14ac:dyDescent="0.45">
      <c r="A1843">
        <v>2025</v>
      </c>
      <c r="B1843">
        <v>12</v>
      </c>
      <c r="C1843">
        <v>22</v>
      </c>
      <c r="D1843">
        <v>59</v>
      </c>
      <c r="E1843">
        <v>18</v>
      </c>
      <c r="F1843" t="s">
        <v>116</v>
      </c>
      <c r="G1843" t="s">
        <v>117</v>
      </c>
      <c r="H1843">
        <v>0</v>
      </c>
      <c r="S1843">
        <f t="shared" si="1885"/>
        <v>356</v>
      </c>
      <c r="T1843">
        <f t="shared" si="1896"/>
        <v>38.5</v>
      </c>
      <c r="U1843" s="31">
        <f t="shared" si="1885"/>
        <v>356</v>
      </c>
      <c r="V1843">
        <f t="shared" si="1910"/>
        <v>36.285714285714285</v>
      </c>
      <c r="W1843" s="31">
        <f t="shared" ref="W1843" si="1923">W1842+1</f>
        <v>356</v>
      </c>
      <c r="X1843">
        <f t="shared" si="1919"/>
        <v>36.166666666666664</v>
      </c>
    </row>
    <row r="1844" spans="1:24" x14ac:dyDescent="0.45">
      <c r="A1844">
        <v>2025</v>
      </c>
      <c r="B1844">
        <v>12</v>
      </c>
      <c r="C1844">
        <v>23</v>
      </c>
      <c r="D1844">
        <v>61</v>
      </c>
      <c r="E1844">
        <v>43</v>
      </c>
      <c r="F1844" t="s">
        <v>116</v>
      </c>
      <c r="G1844" t="s">
        <v>117</v>
      </c>
      <c r="H1844">
        <v>0</v>
      </c>
      <c r="S1844">
        <f t="shared" si="1885"/>
        <v>357</v>
      </c>
      <c r="T1844">
        <f t="shared" si="1896"/>
        <v>52</v>
      </c>
      <c r="U1844" s="31">
        <f t="shared" si="1885"/>
        <v>357</v>
      </c>
      <c r="V1844">
        <f t="shared" si="1910"/>
        <v>37.392857142857146</v>
      </c>
      <c r="W1844" s="31">
        <f t="shared" ref="W1844" si="1924">W1843+1</f>
        <v>357</v>
      </c>
      <c r="X1844">
        <f t="shared" si="1919"/>
        <v>36.80952380952381</v>
      </c>
    </row>
    <row r="1845" spans="1:24" x14ac:dyDescent="0.45">
      <c r="A1845">
        <v>2025</v>
      </c>
      <c r="B1845">
        <v>12</v>
      </c>
      <c r="C1845">
        <v>24</v>
      </c>
      <c r="D1845">
        <v>68</v>
      </c>
      <c r="E1845">
        <v>46</v>
      </c>
      <c r="F1845">
        <v>0</v>
      </c>
      <c r="G1845">
        <v>0</v>
      </c>
      <c r="H1845">
        <v>0</v>
      </c>
      <c r="S1845">
        <f t="shared" si="1885"/>
        <v>358</v>
      </c>
      <c r="T1845">
        <f t="shared" si="1896"/>
        <v>57</v>
      </c>
      <c r="U1845" s="31">
        <f t="shared" si="1885"/>
        <v>358</v>
      </c>
      <c r="V1845">
        <f t="shared" si="1910"/>
        <v>38.714285714285715</v>
      </c>
      <c r="W1845" s="31">
        <f t="shared" ref="W1845" si="1925">W1844+1</f>
        <v>358</v>
      </c>
      <c r="X1845">
        <f t="shared" si="1919"/>
        <v>37.952380952380949</v>
      </c>
    </row>
    <row r="1846" spans="1:24" x14ac:dyDescent="0.45">
      <c r="A1846">
        <v>2025</v>
      </c>
      <c r="B1846">
        <v>12</v>
      </c>
      <c r="C1846">
        <v>25</v>
      </c>
      <c r="D1846">
        <v>71</v>
      </c>
      <c r="E1846">
        <v>47</v>
      </c>
      <c r="F1846">
        <v>0.01</v>
      </c>
      <c r="G1846">
        <v>0</v>
      </c>
      <c r="H1846">
        <v>0</v>
      </c>
      <c r="S1846">
        <f t="shared" si="1885"/>
        <v>359</v>
      </c>
      <c r="T1846">
        <f t="shared" si="1896"/>
        <v>59</v>
      </c>
      <c r="U1846" s="31">
        <f t="shared" si="1885"/>
        <v>359</v>
      </c>
      <c r="V1846">
        <f t="shared" si="1910"/>
        <v>40.392857142857146</v>
      </c>
      <c r="W1846" s="31">
        <f t="shared" ref="W1846" si="1926">W1845+1</f>
        <v>359</v>
      </c>
      <c r="X1846">
        <f t="shared" si="1919"/>
        <v>39.30952380952381</v>
      </c>
    </row>
    <row r="1847" spans="1:24" x14ac:dyDescent="0.45">
      <c r="A1847">
        <v>2025</v>
      </c>
      <c r="B1847">
        <v>12</v>
      </c>
      <c r="C1847">
        <v>26</v>
      </c>
      <c r="D1847">
        <v>68</v>
      </c>
      <c r="E1847">
        <v>48</v>
      </c>
      <c r="F1847" t="s">
        <v>116</v>
      </c>
      <c r="G1847" t="s">
        <v>117</v>
      </c>
      <c r="H1847">
        <v>0</v>
      </c>
      <c r="S1847">
        <f t="shared" si="1885"/>
        <v>360</v>
      </c>
      <c r="T1847">
        <f t="shared" si="1896"/>
        <v>58</v>
      </c>
      <c r="U1847" s="31">
        <f t="shared" si="1885"/>
        <v>360</v>
      </c>
      <c r="V1847">
        <f t="shared" si="1910"/>
        <v>42.178571428571431</v>
      </c>
      <c r="W1847" s="31">
        <f t="shared" ref="W1847" si="1927">W1846+1</f>
        <v>360</v>
      </c>
      <c r="X1847">
        <f t="shared" si="1919"/>
        <v>40.285714285714285</v>
      </c>
    </row>
    <row r="1848" spans="1:24" x14ac:dyDescent="0.45">
      <c r="A1848">
        <v>2025</v>
      </c>
      <c r="B1848">
        <v>12</v>
      </c>
      <c r="C1848">
        <v>27</v>
      </c>
      <c r="D1848">
        <v>70</v>
      </c>
      <c r="E1848">
        <v>44</v>
      </c>
      <c r="F1848">
        <v>0</v>
      </c>
      <c r="G1848">
        <v>0</v>
      </c>
      <c r="H1848">
        <v>0</v>
      </c>
      <c r="S1848">
        <f t="shared" si="1885"/>
        <v>361</v>
      </c>
      <c r="T1848">
        <f t="shared" si="1896"/>
        <v>57</v>
      </c>
      <c r="U1848" s="31">
        <f t="shared" si="1885"/>
        <v>361</v>
      </c>
      <c r="V1848">
        <f t="shared" si="1910"/>
        <v>43.428571428571431</v>
      </c>
      <c r="W1848" s="31">
        <f t="shared" ref="W1848" si="1928">W1847+1</f>
        <v>361</v>
      </c>
      <c r="X1848">
        <f t="shared" si="1919"/>
        <v>41.285714285714285</v>
      </c>
    </row>
    <row r="1849" spans="1:24" x14ac:dyDescent="0.45">
      <c r="A1849">
        <v>2025</v>
      </c>
      <c r="B1849">
        <v>12</v>
      </c>
      <c r="C1849">
        <v>28</v>
      </c>
      <c r="D1849">
        <v>71</v>
      </c>
      <c r="E1849">
        <v>43</v>
      </c>
      <c r="F1849">
        <v>0</v>
      </c>
      <c r="G1849">
        <v>0</v>
      </c>
      <c r="H1849">
        <v>0</v>
      </c>
      <c r="S1849">
        <f t="shared" si="1885"/>
        <v>362</v>
      </c>
      <c r="T1849">
        <f t="shared" si="1896"/>
        <v>57</v>
      </c>
      <c r="U1849" s="31">
        <f t="shared" si="1885"/>
        <v>362</v>
      </c>
      <c r="V1849">
        <f t="shared" si="1910"/>
        <v>45.607142857142854</v>
      </c>
      <c r="W1849" s="31">
        <f t="shared" ref="W1849" si="1929">W1848+1</f>
        <v>362</v>
      </c>
      <c r="X1849">
        <f t="shared" si="1919"/>
        <v>42.095238095238095</v>
      </c>
    </row>
    <row r="1850" spans="1:24" x14ac:dyDescent="0.45">
      <c r="A1850">
        <v>2025</v>
      </c>
      <c r="B1850">
        <v>12</v>
      </c>
      <c r="C1850">
        <v>29</v>
      </c>
      <c r="D1850">
        <v>64</v>
      </c>
      <c r="E1850">
        <v>25</v>
      </c>
      <c r="F1850">
        <v>0.12</v>
      </c>
      <c r="G1850" t="s">
        <v>119</v>
      </c>
      <c r="H1850">
        <v>0</v>
      </c>
      <c r="S1850">
        <f t="shared" si="1885"/>
        <v>363</v>
      </c>
      <c r="T1850">
        <f t="shared" si="1896"/>
        <v>44.5</v>
      </c>
      <c r="U1850" s="31">
        <f t="shared" si="1885"/>
        <v>363</v>
      </c>
      <c r="V1850">
        <f t="shared" si="1910"/>
        <v>47.25</v>
      </c>
      <c r="W1850" s="31">
        <f t="shared" ref="W1850" si="1930">W1849+1</f>
        <v>363</v>
      </c>
      <c r="X1850">
        <f t="shared" si="1919"/>
        <v>42.5</v>
      </c>
    </row>
    <row r="1851" spans="1:24" x14ac:dyDescent="0.45">
      <c r="A1851">
        <v>2025</v>
      </c>
      <c r="B1851">
        <v>12</v>
      </c>
      <c r="C1851">
        <v>30</v>
      </c>
      <c r="D1851">
        <v>33</v>
      </c>
      <c r="E1851">
        <v>22</v>
      </c>
      <c r="F1851" t="s">
        <v>118</v>
      </c>
      <c r="G1851">
        <v>0</v>
      </c>
      <c r="S1851">
        <f t="shared" si="1885"/>
        <v>364</v>
      </c>
      <c r="T1851">
        <f t="shared" si="1896"/>
        <v>27.5</v>
      </c>
      <c r="U1851" s="31">
        <f t="shared" si="1885"/>
        <v>364</v>
      </c>
      <c r="V1851">
        <f t="shared" si="1910"/>
        <v>46.964285714285715</v>
      </c>
      <c r="W1851" s="31">
        <f t="shared" ref="W1851" si="1931">W1850+1</f>
        <v>364</v>
      </c>
      <c r="X1851">
        <f t="shared" si="1919"/>
        <v>42.071428571428569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BD26-E920-4C17-BD85-F14391879871}">
  <dimension ref="A1:F16"/>
  <sheetViews>
    <sheetView workbookViewId="0">
      <selection activeCell="A30" sqref="A30"/>
    </sheetView>
  </sheetViews>
  <sheetFormatPr defaultRowHeight="14.25" x14ac:dyDescent="0.45"/>
  <sheetData>
    <row r="1" spans="1:6" x14ac:dyDescent="0.45">
      <c r="A1" s="25" t="s">
        <v>64</v>
      </c>
      <c r="B1" s="25" t="s">
        <v>65</v>
      </c>
      <c r="C1" s="25" t="s">
        <v>66</v>
      </c>
      <c r="D1" s="25" t="s">
        <v>67</v>
      </c>
      <c r="E1" s="25" t="s">
        <v>68</v>
      </c>
      <c r="F1" s="25" t="s">
        <v>69</v>
      </c>
    </row>
    <row r="2" spans="1:6" x14ac:dyDescent="0.45">
      <c r="A2" s="26" t="s">
        <v>70</v>
      </c>
      <c r="B2" s="27">
        <v>46.5</v>
      </c>
      <c r="C2" s="27">
        <v>26.3</v>
      </c>
      <c r="D2" s="27">
        <v>36.4</v>
      </c>
      <c r="E2" s="27">
        <v>3.65</v>
      </c>
      <c r="F2" s="27">
        <v>3</v>
      </c>
    </row>
    <row r="3" spans="1:6" x14ac:dyDescent="0.45">
      <c r="A3" s="28" t="s">
        <v>71</v>
      </c>
      <c r="B3" s="29">
        <v>50.9</v>
      </c>
      <c r="C3" s="29">
        <v>29.2</v>
      </c>
      <c r="D3" s="29">
        <v>40</v>
      </c>
      <c r="E3" s="29">
        <v>3.81</v>
      </c>
      <c r="F3" s="29">
        <v>3</v>
      </c>
    </row>
    <row r="4" spans="1:6" x14ac:dyDescent="0.45">
      <c r="A4" s="26" t="s">
        <v>37</v>
      </c>
      <c r="B4" s="27">
        <v>59.4</v>
      </c>
      <c r="C4" s="27">
        <v>35.4</v>
      </c>
      <c r="D4" s="27">
        <v>47.4</v>
      </c>
      <c r="E4" s="27">
        <v>3.96</v>
      </c>
      <c r="F4" s="27">
        <v>1.1000000000000001</v>
      </c>
    </row>
    <row r="5" spans="1:6" x14ac:dyDescent="0.45">
      <c r="A5" s="28" t="s">
        <v>38</v>
      </c>
      <c r="B5" s="29">
        <v>69.400000000000006</v>
      </c>
      <c r="C5" s="29">
        <v>43.3</v>
      </c>
      <c r="D5" s="29">
        <v>56.4</v>
      </c>
      <c r="E5" s="29">
        <v>3.79</v>
      </c>
      <c r="F5" s="29">
        <v>0.1</v>
      </c>
    </row>
    <row r="6" spans="1:6" x14ac:dyDescent="0.45">
      <c r="A6" s="26" t="s">
        <v>39</v>
      </c>
      <c r="B6" s="27">
        <v>77.099999999999994</v>
      </c>
      <c r="C6" s="27">
        <v>52.3</v>
      </c>
      <c r="D6" s="27">
        <v>64.7</v>
      </c>
      <c r="E6" s="27">
        <v>3.82</v>
      </c>
      <c r="F6" s="27">
        <v>0</v>
      </c>
    </row>
    <row r="7" spans="1:6" x14ac:dyDescent="0.45">
      <c r="A7" s="28" t="s">
        <v>40</v>
      </c>
      <c r="B7" s="29">
        <v>83.8</v>
      </c>
      <c r="C7" s="29">
        <v>60.7</v>
      </c>
      <c r="D7" s="29">
        <v>72.3</v>
      </c>
      <c r="E7" s="29">
        <v>3.92</v>
      </c>
      <c r="F7" s="29">
        <v>0</v>
      </c>
    </row>
    <row r="8" spans="1:6" x14ac:dyDescent="0.45">
      <c r="A8" s="26" t="s">
        <v>41</v>
      </c>
      <c r="B8" s="27">
        <v>86.4</v>
      </c>
      <c r="C8" s="27">
        <v>64.7</v>
      </c>
      <c r="D8" s="27">
        <v>75.599999999999994</v>
      </c>
      <c r="E8" s="27">
        <v>5</v>
      </c>
      <c r="F8" s="27">
        <v>0</v>
      </c>
    </row>
    <row r="9" spans="1:6" x14ac:dyDescent="0.45">
      <c r="A9" s="28" t="s">
        <v>42</v>
      </c>
      <c r="B9" s="29">
        <v>85.8</v>
      </c>
      <c r="C9" s="29">
        <v>63.2</v>
      </c>
      <c r="D9" s="29">
        <v>74.5</v>
      </c>
      <c r="E9" s="29">
        <v>3.76</v>
      </c>
      <c r="F9" s="29">
        <v>0</v>
      </c>
    </row>
    <row r="10" spans="1:6" x14ac:dyDescent="0.45">
      <c r="A10" s="26" t="s">
        <v>43</v>
      </c>
      <c r="B10" s="27">
        <v>80.7</v>
      </c>
      <c r="C10" s="27">
        <v>56.4</v>
      </c>
      <c r="D10" s="27">
        <v>68.599999999999994</v>
      </c>
      <c r="E10" s="27">
        <v>2.84</v>
      </c>
      <c r="F10" s="27">
        <v>0</v>
      </c>
    </row>
    <row r="11" spans="1:6" x14ac:dyDescent="0.45">
      <c r="A11" s="28" t="s">
        <v>44</v>
      </c>
      <c r="B11" s="29">
        <v>70.2</v>
      </c>
      <c r="C11" s="29">
        <v>44.3</v>
      </c>
      <c r="D11" s="29">
        <v>57.3</v>
      </c>
      <c r="E11" s="29">
        <v>2.52</v>
      </c>
      <c r="F11" s="29">
        <v>0</v>
      </c>
    </row>
    <row r="12" spans="1:6" x14ac:dyDescent="0.45">
      <c r="A12" s="26" t="s">
        <v>45</v>
      </c>
      <c r="B12" s="27">
        <v>58.7</v>
      </c>
      <c r="C12" s="27">
        <v>34.200000000000003</v>
      </c>
      <c r="D12" s="27">
        <v>46.4</v>
      </c>
      <c r="E12" s="27">
        <v>3.14</v>
      </c>
      <c r="F12" s="27">
        <v>0.3</v>
      </c>
    </row>
    <row r="13" spans="1:6" x14ac:dyDescent="0.45">
      <c r="A13" s="28" t="s">
        <v>46</v>
      </c>
      <c r="B13" s="29">
        <v>49.5</v>
      </c>
      <c r="C13" s="29">
        <v>29.2</v>
      </c>
      <c r="D13" s="29">
        <v>39.299999999999997</v>
      </c>
      <c r="E13" s="29">
        <v>3.76</v>
      </c>
      <c r="F13" s="29">
        <v>1.7</v>
      </c>
    </row>
    <row r="15" spans="1:6" x14ac:dyDescent="0.45">
      <c r="B15">
        <f>AVERAGE(B2:B13)</f>
        <v>68.2</v>
      </c>
      <c r="C15">
        <f t="shared" ref="C15:F15" si="0">AVERAGE(C2:C13)</f>
        <v>44.93333333333333</v>
      </c>
      <c r="D15">
        <f t="shared" si="0"/>
        <v>56.574999999999996</v>
      </c>
      <c r="E15">
        <f t="shared" si="0"/>
        <v>3.6641666666666666</v>
      </c>
      <c r="F15">
        <f t="shared" si="0"/>
        <v>0.76666666666666661</v>
      </c>
    </row>
    <row r="16" spans="1:6" x14ac:dyDescent="0.45">
      <c r="E16">
        <f>SUM(E2:E13)</f>
        <v>43.97</v>
      </c>
      <c r="F16">
        <f>SUM(F2:F13)</f>
        <v>9.1999999999999993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F64C-7646-4BD6-AF97-191EC2EDF77D}">
  <dimension ref="A2:H385"/>
  <sheetViews>
    <sheetView topLeftCell="A370" workbookViewId="0">
      <selection activeCell="B386" sqref="B386"/>
    </sheetView>
  </sheetViews>
  <sheetFormatPr defaultRowHeight="14.25" x14ac:dyDescent="0.45"/>
  <cols>
    <col min="1" max="1" width="15.19921875" bestFit="1" customWidth="1"/>
  </cols>
  <sheetData>
    <row r="2" spans="1:2" x14ac:dyDescent="0.45">
      <c r="A2" t="s">
        <v>75</v>
      </c>
      <c r="B2" t="s">
        <v>76</v>
      </c>
    </row>
    <row r="3" spans="1:2" x14ac:dyDescent="0.45">
      <c r="A3" s="8">
        <v>44768.333333333336</v>
      </c>
      <c r="B3">
        <v>0.52</v>
      </c>
    </row>
    <row r="4" spans="1:2" x14ac:dyDescent="0.45">
      <c r="A4" s="8">
        <v>44769.333333333336</v>
      </c>
      <c r="B4">
        <v>0.44</v>
      </c>
    </row>
    <row r="5" spans="1:2" x14ac:dyDescent="0.45">
      <c r="A5" s="8">
        <v>44770.583333333336</v>
      </c>
      <c r="B5">
        <v>0.02</v>
      </c>
    </row>
    <row r="6" spans="1:2" x14ac:dyDescent="0.45">
      <c r="A6" s="8">
        <v>44771.291666666664</v>
      </c>
      <c r="B6">
        <v>0.65</v>
      </c>
    </row>
    <row r="7" spans="1:2" x14ac:dyDescent="0.45">
      <c r="A7" s="8">
        <v>44772.333333333336</v>
      </c>
      <c r="B7">
        <v>0.44</v>
      </c>
    </row>
    <row r="8" spans="1:2" x14ac:dyDescent="0.45">
      <c r="A8" s="8">
        <v>44774.25</v>
      </c>
      <c r="B8">
        <v>0.95</v>
      </c>
    </row>
    <row r="9" spans="1:2" x14ac:dyDescent="0.45">
      <c r="A9" s="8">
        <v>44778.333333333336</v>
      </c>
      <c r="B9">
        <v>0.5</v>
      </c>
    </row>
    <row r="10" spans="1:2" x14ac:dyDescent="0.45">
      <c r="A10" s="8">
        <v>44779.291666666664</v>
      </c>
      <c r="B10">
        <v>0.27</v>
      </c>
    </row>
    <row r="11" spans="1:2" x14ac:dyDescent="0.45">
      <c r="A11" s="8">
        <v>44783.291666666664</v>
      </c>
      <c r="B11">
        <v>0.02</v>
      </c>
    </row>
    <row r="12" spans="1:2" x14ac:dyDescent="0.45">
      <c r="A12" s="8">
        <v>44784.833333333336</v>
      </c>
      <c r="B12">
        <v>0.35</v>
      </c>
    </row>
    <row r="13" spans="1:2" x14ac:dyDescent="0.45">
      <c r="A13" s="8">
        <v>44788.333333333336</v>
      </c>
      <c r="B13">
        <v>0.32</v>
      </c>
    </row>
    <row r="14" spans="1:2" x14ac:dyDescent="0.45">
      <c r="A14" s="8">
        <v>44790.333333333336</v>
      </c>
      <c r="B14">
        <v>0.13</v>
      </c>
    </row>
    <row r="15" spans="1:2" x14ac:dyDescent="0.45">
      <c r="A15" s="8">
        <v>44803.333333333336</v>
      </c>
      <c r="B15">
        <v>0.45</v>
      </c>
    </row>
    <row r="16" spans="1:2" x14ac:dyDescent="0.45">
      <c r="A16" s="8">
        <v>44809.625</v>
      </c>
      <c r="B16">
        <v>0.55000000000000004</v>
      </c>
    </row>
    <row r="17" spans="1:2" x14ac:dyDescent="0.45">
      <c r="A17" s="8">
        <v>44815.333333333336</v>
      </c>
      <c r="B17">
        <v>0.44</v>
      </c>
    </row>
    <row r="18" spans="1:2" x14ac:dyDescent="0.45">
      <c r="A18" s="8">
        <v>44816.333333333336</v>
      </c>
      <c r="B18">
        <v>0.42</v>
      </c>
    </row>
    <row r="19" spans="1:2" x14ac:dyDescent="0.45">
      <c r="A19" s="8">
        <v>44830.333333333336</v>
      </c>
      <c r="B19">
        <v>0.6</v>
      </c>
    </row>
    <row r="20" spans="1:2" x14ac:dyDescent="0.45">
      <c r="A20" s="8">
        <v>44835.333333333336</v>
      </c>
      <c r="B20">
        <v>0.75</v>
      </c>
    </row>
    <row r="21" spans="1:2" x14ac:dyDescent="0.45">
      <c r="A21" s="1">
        <v>44872</v>
      </c>
      <c r="B21">
        <v>0.3</v>
      </c>
    </row>
    <row r="22" spans="1:2" x14ac:dyDescent="0.45">
      <c r="A22" s="8">
        <v>44876.333333333336</v>
      </c>
      <c r="B22">
        <v>0.78</v>
      </c>
    </row>
    <row r="23" spans="1:2" x14ac:dyDescent="0.45">
      <c r="A23" s="8">
        <v>44881.333333333336</v>
      </c>
      <c r="B23">
        <v>0.95</v>
      </c>
    </row>
    <row r="24" spans="1:2" x14ac:dyDescent="0.45">
      <c r="A24" s="8">
        <v>44895.666666666664</v>
      </c>
      <c r="B24">
        <v>0.88</v>
      </c>
    </row>
    <row r="25" spans="1:2" x14ac:dyDescent="0.45">
      <c r="A25" s="8">
        <v>44898.666666666664</v>
      </c>
      <c r="B25">
        <v>0.49</v>
      </c>
    </row>
    <row r="26" spans="1:2" x14ac:dyDescent="0.45">
      <c r="A26" s="8">
        <v>44902.333333333336</v>
      </c>
      <c r="B26">
        <v>1.4</v>
      </c>
    </row>
    <row r="27" spans="1:2" x14ac:dyDescent="0.45">
      <c r="A27" s="8">
        <v>44903.333333333336</v>
      </c>
      <c r="B27">
        <v>0.49</v>
      </c>
    </row>
    <row r="28" spans="1:2" x14ac:dyDescent="0.45">
      <c r="A28" s="8">
        <v>44904.458333333336</v>
      </c>
      <c r="B28">
        <v>0.23</v>
      </c>
    </row>
    <row r="29" spans="1:2" x14ac:dyDescent="0.45">
      <c r="A29" s="8">
        <v>44910.333333333336</v>
      </c>
      <c r="B29">
        <v>1.1000000000000001</v>
      </c>
    </row>
    <row r="30" spans="1:2" x14ac:dyDescent="0.45">
      <c r="A30" s="8">
        <v>44926.333333333336</v>
      </c>
      <c r="B30">
        <v>0.8</v>
      </c>
    </row>
    <row r="31" spans="1:2" x14ac:dyDescent="0.45">
      <c r="A31" s="8">
        <v>44930.333333333336</v>
      </c>
      <c r="B31">
        <v>0.76</v>
      </c>
    </row>
    <row r="32" spans="1:2" x14ac:dyDescent="0.45">
      <c r="A32" s="8">
        <v>44935.333333333336</v>
      </c>
      <c r="B32">
        <v>0.99</v>
      </c>
    </row>
    <row r="33" spans="1:2" x14ac:dyDescent="0.45">
      <c r="A33" s="8">
        <v>44939.333333333336</v>
      </c>
      <c r="B33">
        <v>1.01</v>
      </c>
    </row>
    <row r="34" spans="1:2" x14ac:dyDescent="0.45">
      <c r="A34" s="8">
        <v>44944.333333333336</v>
      </c>
      <c r="B34">
        <v>0.63</v>
      </c>
    </row>
    <row r="35" spans="1:2" x14ac:dyDescent="0.45">
      <c r="A35" s="8">
        <v>44945.625</v>
      </c>
      <c r="B35">
        <v>0.33</v>
      </c>
    </row>
    <row r="36" spans="1:2" x14ac:dyDescent="0.45">
      <c r="A36" s="8">
        <v>44948.541666666664</v>
      </c>
      <c r="B36">
        <v>0.02</v>
      </c>
    </row>
    <row r="37" spans="1:2" x14ac:dyDescent="0.45">
      <c r="A37" s="8">
        <v>44949.333333333336</v>
      </c>
      <c r="B37">
        <v>0.05</v>
      </c>
    </row>
    <row r="38" spans="1:2" x14ac:dyDescent="0.45">
      <c r="A38" s="1">
        <v>44951</v>
      </c>
      <c r="B38">
        <v>0.54</v>
      </c>
    </row>
    <row r="39" spans="1:2" x14ac:dyDescent="0.45">
      <c r="A39" s="8">
        <v>44956.333333333336</v>
      </c>
      <c r="B39">
        <v>0.6</v>
      </c>
    </row>
    <row r="40" spans="1:2" x14ac:dyDescent="0.45">
      <c r="A40" s="8">
        <v>44957.333333333336</v>
      </c>
      <c r="B40">
        <v>0.05</v>
      </c>
    </row>
    <row r="41" spans="1:2" x14ac:dyDescent="0.45">
      <c r="A41" s="8">
        <v>44957.708333333336</v>
      </c>
      <c r="B41">
        <v>0.17</v>
      </c>
    </row>
    <row r="42" spans="1:2" x14ac:dyDescent="0.45">
      <c r="A42" s="8">
        <v>44958.5</v>
      </c>
      <c r="B42">
        <v>0.5</v>
      </c>
    </row>
    <row r="43" spans="1:2" x14ac:dyDescent="0.45">
      <c r="A43" s="8">
        <v>44959.541666666664</v>
      </c>
      <c r="B43">
        <v>0.28000000000000003</v>
      </c>
    </row>
    <row r="44" spans="1:2" x14ac:dyDescent="0.45">
      <c r="A44" s="8">
        <v>44969.75</v>
      </c>
      <c r="B44">
        <v>1.54</v>
      </c>
    </row>
    <row r="45" spans="1:2" x14ac:dyDescent="0.45">
      <c r="A45" s="8">
        <v>44972.333333333336</v>
      </c>
      <c r="B45">
        <v>0.14000000000000001</v>
      </c>
    </row>
    <row r="46" spans="1:2" x14ac:dyDescent="0.45">
      <c r="A46" s="8">
        <v>44974.375</v>
      </c>
      <c r="B46">
        <v>1.66</v>
      </c>
    </row>
    <row r="47" spans="1:2" x14ac:dyDescent="0.45">
      <c r="A47" s="8">
        <v>44977.625</v>
      </c>
      <c r="B47">
        <v>0.27</v>
      </c>
    </row>
    <row r="48" spans="1:2" x14ac:dyDescent="0.45">
      <c r="A48" s="8">
        <v>44978.458333333336</v>
      </c>
      <c r="B48">
        <v>0.01</v>
      </c>
    </row>
    <row r="49" spans="1:2" x14ac:dyDescent="0.45">
      <c r="A49" s="8">
        <v>44980.625</v>
      </c>
      <c r="B49">
        <v>0.12</v>
      </c>
    </row>
    <row r="50" spans="1:2" x14ac:dyDescent="0.45">
      <c r="A50" s="8">
        <v>44982.75</v>
      </c>
      <c r="B50">
        <v>0.52</v>
      </c>
    </row>
    <row r="51" spans="1:2" x14ac:dyDescent="0.45">
      <c r="A51" s="8">
        <v>44984.333333333336</v>
      </c>
      <c r="B51">
        <v>0.01</v>
      </c>
    </row>
    <row r="52" spans="1:2" x14ac:dyDescent="0.45">
      <c r="A52" s="8">
        <v>44985.333333333336</v>
      </c>
      <c r="B52">
        <v>0.18</v>
      </c>
    </row>
    <row r="53" spans="1:2" x14ac:dyDescent="0.45">
      <c r="A53" s="8">
        <v>44987.333333333336</v>
      </c>
      <c r="B53">
        <v>1.69</v>
      </c>
    </row>
    <row r="54" spans="1:2" x14ac:dyDescent="0.45">
      <c r="A54" s="8">
        <v>44988.333333333336</v>
      </c>
      <c r="B54">
        <v>0.19</v>
      </c>
    </row>
    <row r="55" spans="1:2" x14ac:dyDescent="0.45">
      <c r="A55" s="8">
        <v>44989.333333333336</v>
      </c>
      <c r="B55">
        <v>0.61</v>
      </c>
    </row>
    <row r="56" spans="1:2" x14ac:dyDescent="0.45">
      <c r="A56" s="8">
        <v>44995.458333333336</v>
      </c>
      <c r="B56">
        <v>0.21</v>
      </c>
    </row>
    <row r="57" spans="1:2" x14ac:dyDescent="0.45">
      <c r="A57" s="8">
        <v>44997.375</v>
      </c>
      <c r="B57">
        <v>0.51</v>
      </c>
    </row>
    <row r="58" spans="1:2" x14ac:dyDescent="0.45">
      <c r="A58" s="8">
        <v>45003.75</v>
      </c>
      <c r="B58">
        <v>0.26</v>
      </c>
    </row>
    <row r="59" spans="1:2" x14ac:dyDescent="0.45">
      <c r="A59" s="8">
        <v>45008.333333333336</v>
      </c>
      <c r="B59">
        <v>0.36</v>
      </c>
    </row>
    <row r="60" spans="1:2" x14ac:dyDescent="0.45">
      <c r="A60" s="8">
        <v>45016.75</v>
      </c>
      <c r="B60">
        <v>0.13</v>
      </c>
    </row>
    <row r="61" spans="1:2" x14ac:dyDescent="0.45">
      <c r="A61" s="8">
        <v>45017.333333333336</v>
      </c>
      <c r="B61">
        <v>0.56000000000000005</v>
      </c>
    </row>
    <row r="62" spans="1:2" x14ac:dyDescent="0.45">
      <c r="A62" s="8">
        <v>45024.333333333336</v>
      </c>
      <c r="B62">
        <v>0.85</v>
      </c>
    </row>
    <row r="63" spans="1:2" x14ac:dyDescent="0.45">
      <c r="A63" s="8">
        <v>45031.333333333336</v>
      </c>
      <c r="B63">
        <v>0.12</v>
      </c>
    </row>
    <row r="64" spans="1:2" x14ac:dyDescent="0.45">
      <c r="A64" s="8">
        <v>45038.5</v>
      </c>
      <c r="B64">
        <v>0.42</v>
      </c>
    </row>
    <row r="65" spans="1:2" x14ac:dyDescent="0.45">
      <c r="A65" s="8">
        <v>45044.333333333336</v>
      </c>
      <c r="B65">
        <v>0.52</v>
      </c>
    </row>
    <row r="66" spans="1:2" x14ac:dyDescent="0.45">
      <c r="A66" s="8">
        <v>45045.416666666664</v>
      </c>
      <c r="B66">
        <v>0.18</v>
      </c>
    </row>
    <row r="67" spans="1:2" x14ac:dyDescent="0.45">
      <c r="A67" s="8">
        <v>45046.416666666664</v>
      </c>
      <c r="B67">
        <v>0.25</v>
      </c>
    </row>
    <row r="68" spans="1:2" x14ac:dyDescent="0.45">
      <c r="A68" s="8">
        <v>45053.75</v>
      </c>
      <c r="B68">
        <v>0.37</v>
      </c>
    </row>
    <row r="69" spans="1:2" x14ac:dyDescent="0.45">
      <c r="A69" s="8">
        <v>45055.375</v>
      </c>
      <c r="B69">
        <v>0.12</v>
      </c>
    </row>
    <row r="70" spans="1:2" x14ac:dyDescent="0.45">
      <c r="A70" s="8">
        <v>45058.708333333336</v>
      </c>
      <c r="B70">
        <v>0.02</v>
      </c>
    </row>
    <row r="71" spans="1:2" x14ac:dyDescent="0.45">
      <c r="A71" s="8">
        <v>45059.333333333336</v>
      </c>
      <c r="B71">
        <v>0.2</v>
      </c>
    </row>
    <row r="72" spans="1:2" x14ac:dyDescent="0.45">
      <c r="A72" s="8">
        <v>45067.416666666664</v>
      </c>
      <c r="B72">
        <v>0.52</v>
      </c>
    </row>
    <row r="73" spans="1:2" x14ac:dyDescent="0.45">
      <c r="A73" s="8">
        <v>45074.4375</v>
      </c>
      <c r="B73">
        <v>1.01</v>
      </c>
    </row>
    <row r="74" spans="1:2" x14ac:dyDescent="0.45">
      <c r="A74" s="8">
        <v>45075.291666666664</v>
      </c>
      <c r="B74">
        <v>1.1299999999999999</v>
      </c>
    </row>
    <row r="75" spans="1:2" x14ac:dyDescent="0.45">
      <c r="A75" s="8">
        <v>45081.8125</v>
      </c>
      <c r="B75">
        <v>0.33</v>
      </c>
    </row>
    <row r="76" spans="1:2" x14ac:dyDescent="0.45">
      <c r="A76" s="8">
        <v>45085.375</v>
      </c>
      <c r="B76">
        <v>0.49</v>
      </c>
    </row>
    <row r="77" spans="1:2" x14ac:dyDescent="0.45">
      <c r="A77" s="8">
        <v>45089.333333333336</v>
      </c>
      <c r="B77">
        <v>0.63</v>
      </c>
    </row>
    <row r="78" spans="1:2" x14ac:dyDescent="0.45">
      <c r="A78" s="8">
        <v>45101.625</v>
      </c>
      <c r="B78">
        <v>1.25</v>
      </c>
    </row>
    <row r="79" spans="1:2" x14ac:dyDescent="0.45">
      <c r="A79" s="8">
        <v>45103.333333333336</v>
      </c>
      <c r="B79">
        <v>0.5</v>
      </c>
    </row>
    <row r="80" spans="1:2" x14ac:dyDescent="0.45">
      <c r="A80" s="8">
        <v>45107.375</v>
      </c>
      <c r="B80">
        <v>0.2</v>
      </c>
    </row>
    <row r="81" spans="1:2" x14ac:dyDescent="0.45">
      <c r="A81" s="8">
        <v>45109.520833333336</v>
      </c>
      <c r="B81">
        <v>0.03</v>
      </c>
    </row>
    <row r="82" spans="1:2" x14ac:dyDescent="0.45">
      <c r="A82" s="8">
        <v>45110.40625</v>
      </c>
      <c r="B82">
        <v>0.16</v>
      </c>
    </row>
    <row r="83" spans="1:2" x14ac:dyDescent="0.45">
      <c r="A83" s="8">
        <v>45110.791666666664</v>
      </c>
      <c r="B83">
        <v>0.13</v>
      </c>
    </row>
    <row r="84" spans="1:2" x14ac:dyDescent="0.45">
      <c r="A84" s="8">
        <v>45112.791666666664</v>
      </c>
      <c r="B84">
        <v>0.4</v>
      </c>
    </row>
    <row r="85" spans="1:2" x14ac:dyDescent="0.45">
      <c r="A85" s="8">
        <v>45116.333333333336</v>
      </c>
      <c r="B85">
        <v>0.17</v>
      </c>
    </row>
    <row r="86" spans="1:2" x14ac:dyDescent="0.45">
      <c r="A86" s="8">
        <v>45121.333333333336</v>
      </c>
      <c r="B86">
        <v>0.22</v>
      </c>
    </row>
    <row r="87" spans="1:2" x14ac:dyDescent="0.45">
      <c r="A87" s="8">
        <v>45122.333333333336</v>
      </c>
      <c r="B87">
        <v>0.46</v>
      </c>
    </row>
    <row r="88" spans="1:2" x14ac:dyDescent="0.45">
      <c r="A88" s="8">
        <v>45130.416666666664</v>
      </c>
      <c r="B88">
        <v>0.56999999999999995</v>
      </c>
    </row>
    <row r="89" spans="1:2" x14ac:dyDescent="0.45">
      <c r="A89" s="8">
        <v>45133.333333333336</v>
      </c>
      <c r="B89">
        <v>0.01</v>
      </c>
    </row>
    <row r="90" spans="1:2" x14ac:dyDescent="0.45">
      <c r="A90" s="8">
        <v>45137.333333333336</v>
      </c>
      <c r="B90">
        <v>0.3</v>
      </c>
    </row>
    <row r="91" spans="1:2" x14ac:dyDescent="0.45">
      <c r="A91" s="8">
        <v>45137.791666666664</v>
      </c>
      <c r="B91">
        <v>0.63</v>
      </c>
    </row>
    <row r="92" spans="1:2" x14ac:dyDescent="0.45">
      <c r="A92" s="8">
        <v>45138.333333333336</v>
      </c>
      <c r="B92">
        <v>1.75</v>
      </c>
    </row>
    <row r="93" spans="1:2" x14ac:dyDescent="0.45">
      <c r="A93" s="8">
        <v>45141.6875</v>
      </c>
      <c r="B93">
        <v>1.88</v>
      </c>
    </row>
    <row r="94" spans="1:2" x14ac:dyDescent="0.45">
      <c r="A94" s="8">
        <v>45141.833333333336</v>
      </c>
      <c r="B94">
        <v>0.28999999999999998</v>
      </c>
    </row>
    <row r="95" spans="1:2" x14ac:dyDescent="0.45">
      <c r="A95" s="8">
        <v>45144.666666666664</v>
      </c>
      <c r="B95">
        <v>0.28999999999999998</v>
      </c>
    </row>
    <row r="96" spans="1:2" x14ac:dyDescent="0.45">
      <c r="A96" s="8">
        <v>45145.791666666664</v>
      </c>
      <c r="B96">
        <v>0.77</v>
      </c>
    </row>
    <row r="97" spans="1:2" x14ac:dyDescent="0.45">
      <c r="A97" s="8">
        <v>45148.416666666664</v>
      </c>
      <c r="B97">
        <v>1.19</v>
      </c>
    </row>
    <row r="98" spans="1:2" x14ac:dyDescent="0.45">
      <c r="A98" s="8">
        <v>45148.75</v>
      </c>
      <c r="B98">
        <v>0.28999999999999998</v>
      </c>
    </row>
    <row r="99" spans="1:2" x14ac:dyDescent="0.45">
      <c r="A99" s="8">
        <v>45150.791666666664</v>
      </c>
      <c r="B99">
        <v>0.1</v>
      </c>
    </row>
    <row r="100" spans="1:2" x14ac:dyDescent="0.45">
      <c r="A100" s="8">
        <v>45152.791666666664</v>
      </c>
      <c r="B100">
        <v>0.4</v>
      </c>
    </row>
    <row r="101" spans="1:2" x14ac:dyDescent="0.45">
      <c r="A101" s="8">
        <v>45153.333333333336</v>
      </c>
      <c r="B101">
        <v>2.14</v>
      </c>
    </row>
    <row r="102" spans="1:2" x14ac:dyDescent="0.45">
      <c r="A102" s="8">
        <v>45153.458333333336</v>
      </c>
      <c r="B102">
        <v>0.28999999999999998</v>
      </c>
    </row>
    <row r="103" spans="1:2" x14ac:dyDescent="0.45">
      <c r="A103" s="8">
        <v>45163.791666666664</v>
      </c>
      <c r="B103">
        <v>0.01</v>
      </c>
    </row>
    <row r="104" spans="1:2" x14ac:dyDescent="0.45">
      <c r="A104" s="8">
        <v>45166.375</v>
      </c>
      <c r="B104">
        <v>0.46</v>
      </c>
    </row>
    <row r="105" spans="1:2" x14ac:dyDescent="0.45">
      <c r="A105" s="8">
        <v>45168.333333333336</v>
      </c>
      <c r="B105">
        <v>0.11</v>
      </c>
    </row>
    <row r="106" spans="1:2" x14ac:dyDescent="0.45">
      <c r="A106" s="8">
        <v>45176.291666666664</v>
      </c>
      <c r="B106">
        <v>0.24</v>
      </c>
    </row>
    <row r="107" spans="1:2" x14ac:dyDescent="0.45">
      <c r="A107" s="8">
        <v>45176.583333333336</v>
      </c>
      <c r="B107">
        <v>0.25</v>
      </c>
    </row>
    <row r="108" spans="1:2" x14ac:dyDescent="0.45">
      <c r="A108" s="8">
        <v>45178.375</v>
      </c>
      <c r="B108">
        <v>1.25</v>
      </c>
    </row>
    <row r="109" spans="1:2" x14ac:dyDescent="0.45">
      <c r="A109" s="8">
        <v>45179.291666666664</v>
      </c>
      <c r="B109">
        <v>0.05</v>
      </c>
    </row>
    <row r="110" spans="1:2" x14ac:dyDescent="0.45">
      <c r="A110" s="8">
        <v>45213.291666666664</v>
      </c>
      <c r="B110">
        <v>0.19</v>
      </c>
    </row>
    <row r="111" spans="1:2" x14ac:dyDescent="0.45">
      <c r="A111" s="8">
        <v>45214.291666666664</v>
      </c>
      <c r="B111">
        <v>0.02</v>
      </c>
    </row>
    <row r="112" spans="1:2" x14ac:dyDescent="0.45">
      <c r="A112" s="8">
        <v>45216.333333333336</v>
      </c>
      <c r="B112">
        <v>0.12</v>
      </c>
    </row>
    <row r="113" spans="1:2" x14ac:dyDescent="0.45">
      <c r="A113" s="8">
        <v>45219.4375</v>
      </c>
      <c r="B113">
        <v>0.82</v>
      </c>
    </row>
    <row r="114" spans="1:2" x14ac:dyDescent="0.45">
      <c r="A114" s="8">
        <v>45230.333333333336</v>
      </c>
      <c r="B114">
        <v>0.31</v>
      </c>
    </row>
    <row r="115" spans="1:2" x14ac:dyDescent="0.45">
      <c r="A115" s="8">
        <v>45241.416666666664</v>
      </c>
      <c r="B115">
        <v>0.13</v>
      </c>
    </row>
    <row r="116" spans="1:2" x14ac:dyDescent="0.45">
      <c r="A116" s="8">
        <v>45248.375</v>
      </c>
      <c r="B116">
        <v>0.12</v>
      </c>
    </row>
    <row r="117" spans="1:2" x14ac:dyDescent="0.45">
      <c r="A117" s="8">
        <v>45252.333333333336</v>
      </c>
      <c r="B117">
        <v>0.95</v>
      </c>
    </row>
    <row r="118" spans="1:2" x14ac:dyDescent="0.45">
      <c r="A118" s="8">
        <v>45257.416666666664</v>
      </c>
      <c r="B118">
        <v>0.24</v>
      </c>
    </row>
    <row r="119" spans="1:2" x14ac:dyDescent="0.45">
      <c r="A119" s="8">
        <v>45262.333333333336</v>
      </c>
      <c r="B119">
        <v>0.05</v>
      </c>
    </row>
    <row r="120" spans="1:2" x14ac:dyDescent="0.45">
      <c r="A120" s="8">
        <v>45263.333333333336</v>
      </c>
      <c r="B120">
        <v>1.5</v>
      </c>
    </row>
    <row r="121" spans="1:2" x14ac:dyDescent="0.45">
      <c r="A121" s="8">
        <v>45264.333333333336</v>
      </c>
      <c r="B121">
        <v>0.02</v>
      </c>
    </row>
    <row r="122" spans="1:2" x14ac:dyDescent="0.45">
      <c r="A122" s="8">
        <v>45264.6875</v>
      </c>
      <c r="B122">
        <v>0.19</v>
      </c>
    </row>
    <row r="123" spans="1:2" x14ac:dyDescent="0.45">
      <c r="A123" s="8">
        <v>45266.5</v>
      </c>
      <c r="B123">
        <v>0.1</v>
      </c>
    </row>
    <row r="124" spans="1:2" x14ac:dyDescent="0.45">
      <c r="A124" s="8">
        <v>45269.333333333336</v>
      </c>
      <c r="B124">
        <v>0.23</v>
      </c>
    </row>
    <row r="125" spans="1:2" x14ac:dyDescent="0.45">
      <c r="A125" s="8">
        <v>45269.625</v>
      </c>
      <c r="B125">
        <v>1.07</v>
      </c>
    </row>
    <row r="126" spans="1:2" x14ac:dyDescent="0.45">
      <c r="A126" s="8">
        <v>45271.375</v>
      </c>
      <c r="B126">
        <v>0.76</v>
      </c>
    </row>
    <row r="127" spans="1:2" x14ac:dyDescent="0.45">
      <c r="A127" s="8">
        <v>45278.333333333336</v>
      </c>
      <c r="B127">
        <v>0.05</v>
      </c>
    </row>
    <row r="128" spans="1:2" x14ac:dyDescent="0.45">
      <c r="A128" s="8">
        <v>45287.5</v>
      </c>
      <c r="B128">
        <v>0.33</v>
      </c>
    </row>
    <row r="129" spans="1:3" x14ac:dyDescent="0.45">
      <c r="A129" s="8">
        <v>45290.333333333336</v>
      </c>
      <c r="B129">
        <v>0.05</v>
      </c>
    </row>
    <row r="130" spans="1:3" x14ac:dyDescent="0.45">
      <c r="A130" s="8">
        <v>45295.333333333336</v>
      </c>
      <c r="B130">
        <v>0.02</v>
      </c>
    </row>
    <row r="131" spans="1:3" x14ac:dyDescent="0.45">
      <c r="A131" s="8">
        <v>45297.666666666664</v>
      </c>
      <c r="B131">
        <v>0.45</v>
      </c>
    </row>
    <row r="132" spans="1:3" x14ac:dyDescent="0.45">
      <c r="A132" s="8">
        <v>45298.666666666664</v>
      </c>
      <c r="B132">
        <v>0.12</v>
      </c>
    </row>
    <row r="133" spans="1:3" x14ac:dyDescent="0.45">
      <c r="A133" s="8">
        <v>45300.583333333336</v>
      </c>
      <c r="B133">
        <v>1.46</v>
      </c>
    </row>
    <row r="134" spans="1:3" x14ac:dyDescent="0.45">
      <c r="A134" s="8">
        <v>45304.375</v>
      </c>
      <c r="B134">
        <v>0.32</v>
      </c>
    </row>
    <row r="135" spans="1:3" x14ac:dyDescent="0.45">
      <c r="A135" s="8">
        <v>45307.333333333336</v>
      </c>
      <c r="B135">
        <v>0.88</v>
      </c>
      <c r="C135" t="s">
        <v>81</v>
      </c>
    </row>
    <row r="136" spans="1:3" x14ac:dyDescent="0.45">
      <c r="A136" s="8">
        <v>45310.375</v>
      </c>
      <c r="B136">
        <v>0.11</v>
      </c>
      <c r="C136" t="s">
        <v>83</v>
      </c>
    </row>
    <row r="137" spans="1:3" x14ac:dyDescent="0.45">
      <c r="A137" s="8">
        <v>45316.625</v>
      </c>
      <c r="B137">
        <v>0.35</v>
      </c>
    </row>
    <row r="138" spans="1:3" x14ac:dyDescent="0.45">
      <c r="A138" s="8">
        <v>45317.375</v>
      </c>
      <c r="B138">
        <v>0.12</v>
      </c>
    </row>
    <row r="139" spans="1:3" x14ac:dyDescent="0.45">
      <c r="A139" s="8">
        <v>45319.583333333336</v>
      </c>
      <c r="B139">
        <v>0.47</v>
      </c>
    </row>
    <row r="140" spans="1:3" x14ac:dyDescent="0.45">
      <c r="A140" s="8">
        <v>45328.458333333336</v>
      </c>
      <c r="B140">
        <v>0.35</v>
      </c>
    </row>
    <row r="141" spans="1:3" x14ac:dyDescent="0.45">
      <c r="A141" s="8">
        <v>45333.375</v>
      </c>
      <c r="B141">
        <v>1.67</v>
      </c>
    </row>
    <row r="142" spans="1:3" x14ac:dyDescent="0.45">
      <c r="A142" s="8">
        <v>45335.333333333336</v>
      </c>
      <c r="B142">
        <v>0.48</v>
      </c>
    </row>
    <row r="143" spans="1:3" x14ac:dyDescent="0.45">
      <c r="A143" s="8">
        <v>45345.375</v>
      </c>
      <c r="B143">
        <v>1.55</v>
      </c>
    </row>
    <row r="144" spans="1:3" x14ac:dyDescent="0.45">
      <c r="A144" s="8">
        <v>45347.375</v>
      </c>
      <c r="B144">
        <v>0.13</v>
      </c>
    </row>
    <row r="145" spans="1:8" x14ac:dyDescent="0.45">
      <c r="A145" s="8">
        <v>45348.666666666664</v>
      </c>
      <c r="B145">
        <v>0.01</v>
      </c>
    </row>
    <row r="146" spans="1:8" x14ac:dyDescent="0.45">
      <c r="A146" s="8">
        <v>45349.458333333336</v>
      </c>
      <c r="B146">
        <v>0.08</v>
      </c>
    </row>
    <row r="147" spans="1:8" x14ac:dyDescent="0.45">
      <c r="A147" s="8">
        <v>45350.625</v>
      </c>
      <c r="B147">
        <v>0.52</v>
      </c>
    </row>
    <row r="148" spans="1:8" x14ac:dyDescent="0.45">
      <c r="A148" s="8">
        <v>45353.375</v>
      </c>
      <c r="B148">
        <v>0.37</v>
      </c>
    </row>
    <row r="149" spans="1:8" x14ac:dyDescent="0.45">
      <c r="A149" s="8">
        <v>45358.375</v>
      </c>
      <c r="B149">
        <v>0.87</v>
      </c>
    </row>
    <row r="150" spans="1:8" x14ac:dyDescent="0.45">
      <c r="A150" s="8">
        <v>45360.375</v>
      </c>
      <c r="B150">
        <v>0.17</v>
      </c>
    </row>
    <row r="151" spans="1:8" x14ac:dyDescent="0.45">
      <c r="A151" s="8">
        <v>45361.333333333336</v>
      </c>
      <c r="B151">
        <v>0.51</v>
      </c>
    </row>
    <row r="152" spans="1:8" x14ac:dyDescent="0.45">
      <c r="A152" s="8">
        <v>45366.666666666664</v>
      </c>
      <c r="B152">
        <v>0.36</v>
      </c>
    </row>
    <row r="153" spans="1:8" x14ac:dyDescent="0.45">
      <c r="A153" s="8">
        <v>45367.333333333336</v>
      </c>
      <c r="B153">
        <v>0.23</v>
      </c>
    </row>
    <row r="154" spans="1:8" x14ac:dyDescent="0.45">
      <c r="A154" s="8">
        <v>45374.416666666664</v>
      </c>
      <c r="B154">
        <v>0.86</v>
      </c>
    </row>
    <row r="155" spans="1:8" x14ac:dyDescent="0.45">
      <c r="A155" s="8">
        <v>45378.333333333336</v>
      </c>
      <c r="B155">
        <v>0.18</v>
      </c>
    </row>
    <row r="156" spans="1:8" x14ac:dyDescent="0.45">
      <c r="A156" s="8">
        <v>45385.333333333336</v>
      </c>
      <c r="B156">
        <v>0.56999999999999995</v>
      </c>
    </row>
    <row r="157" spans="1:8" x14ac:dyDescent="0.45">
      <c r="A157" s="8">
        <v>45386.375</v>
      </c>
      <c r="B157">
        <v>0.09</v>
      </c>
      <c r="H157">
        <f>1.7^(1/25)-1</f>
        <v>2.1451985282916697E-2</v>
      </c>
    </row>
    <row r="158" spans="1:8" x14ac:dyDescent="0.45">
      <c r="A158" s="8">
        <v>45389.375</v>
      </c>
      <c r="B158">
        <v>0.03</v>
      </c>
    </row>
    <row r="159" spans="1:8" x14ac:dyDescent="0.45">
      <c r="A159" s="8">
        <v>45395.625</v>
      </c>
      <c r="B159">
        <v>1.25</v>
      </c>
    </row>
    <row r="160" spans="1:8" x14ac:dyDescent="0.45">
      <c r="A160" s="8">
        <v>45401.416666666664</v>
      </c>
      <c r="B160">
        <v>0.1</v>
      </c>
    </row>
    <row r="161" spans="1:2" x14ac:dyDescent="0.45">
      <c r="A161" s="8">
        <v>45402.416666666664</v>
      </c>
      <c r="B161">
        <v>0.09</v>
      </c>
    </row>
    <row r="162" spans="1:2" x14ac:dyDescent="0.45">
      <c r="A162" s="8">
        <v>45406.458333333336</v>
      </c>
      <c r="B162">
        <v>0.14000000000000001</v>
      </c>
    </row>
    <row r="163" spans="1:2" x14ac:dyDescent="0.45">
      <c r="A163" s="8">
        <v>45408.791666666664</v>
      </c>
      <c r="B163">
        <v>0.2</v>
      </c>
    </row>
    <row r="164" spans="1:2" x14ac:dyDescent="0.45">
      <c r="A164" s="8">
        <v>45412.666666666664</v>
      </c>
      <c r="B164">
        <v>0.19</v>
      </c>
    </row>
    <row r="165" spans="1:2" x14ac:dyDescent="0.45">
      <c r="A165" s="8">
        <v>45416.625</v>
      </c>
      <c r="B165">
        <v>0.1</v>
      </c>
    </row>
    <row r="166" spans="1:2" x14ac:dyDescent="0.45">
      <c r="A166" s="8">
        <v>45418.625</v>
      </c>
      <c r="B166">
        <v>0.25</v>
      </c>
    </row>
    <row r="167" spans="1:2" x14ac:dyDescent="0.45">
      <c r="A167" s="8">
        <v>45418.791666666664</v>
      </c>
      <c r="B167">
        <v>0.76</v>
      </c>
    </row>
    <row r="168" spans="1:2" x14ac:dyDescent="0.45">
      <c r="A168" s="8">
        <v>45420.833333333336</v>
      </c>
      <c r="B168">
        <v>0.31</v>
      </c>
    </row>
    <row r="169" spans="1:2" x14ac:dyDescent="0.45">
      <c r="A169" s="8">
        <v>45421.416666666664</v>
      </c>
      <c r="B169">
        <v>0.9</v>
      </c>
    </row>
    <row r="170" spans="1:2" x14ac:dyDescent="0.45">
      <c r="A170" s="8">
        <v>45427.25</v>
      </c>
      <c r="B170">
        <v>0.56999999999999995</v>
      </c>
    </row>
    <row r="171" spans="1:2" x14ac:dyDescent="0.45">
      <c r="A171" s="8">
        <v>45427.666666666664</v>
      </c>
      <c r="B171">
        <v>0.1</v>
      </c>
    </row>
    <row r="172" spans="1:2" x14ac:dyDescent="0.45">
      <c r="A172" s="8">
        <v>45428.333333333336</v>
      </c>
      <c r="B172">
        <v>0.1</v>
      </c>
    </row>
    <row r="173" spans="1:2" x14ac:dyDescent="0.45">
      <c r="A173" s="8">
        <v>45430.333333333336</v>
      </c>
      <c r="B173">
        <v>0.16</v>
      </c>
    </row>
    <row r="174" spans="1:2" x14ac:dyDescent="0.45">
      <c r="A174" s="8">
        <v>45430.708333333336</v>
      </c>
      <c r="B174">
        <v>0.26</v>
      </c>
    </row>
    <row r="175" spans="1:2" x14ac:dyDescent="0.45">
      <c r="A175" s="8">
        <v>45435.333333333336</v>
      </c>
      <c r="B175">
        <v>0.17</v>
      </c>
    </row>
    <row r="176" spans="1:2" x14ac:dyDescent="0.45">
      <c r="A176" s="8">
        <v>45435.666666666664</v>
      </c>
      <c r="B176">
        <v>0.43</v>
      </c>
    </row>
    <row r="177" spans="1:2" x14ac:dyDescent="0.45">
      <c r="A177" s="8">
        <v>45435.979166666664</v>
      </c>
      <c r="B177">
        <v>0.8</v>
      </c>
    </row>
    <row r="178" spans="1:2" x14ac:dyDescent="0.45">
      <c r="A178" s="8">
        <v>45437.5</v>
      </c>
      <c r="B178">
        <v>0.23</v>
      </c>
    </row>
    <row r="179" spans="1:2" x14ac:dyDescent="0.45">
      <c r="A179" s="8">
        <v>45438.666666666664</v>
      </c>
      <c r="B179">
        <v>0.11</v>
      </c>
    </row>
    <row r="180" spans="1:2" x14ac:dyDescent="0.45">
      <c r="A180" s="8">
        <v>45439.416666666664</v>
      </c>
      <c r="B180">
        <v>0.51</v>
      </c>
    </row>
    <row r="181" spans="1:2" x14ac:dyDescent="0.45">
      <c r="A181" s="8">
        <v>45440.333333333336</v>
      </c>
      <c r="B181">
        <v>7.0000000000000007E-2</v>
      </c>
    </row>
    <row r="182" spans="1:2" x14ac:dyDescent="0.45">
      <c r="A182" s="8">
        <v>45448.25</v>
      </c>
      <c r="B182">
        <v>0.24</v>
      </c>
    </row>
    <row r="183" spans="1:2" x14ac:dyDescent="0.45">
      <c r="A183" s="8">
        <v>45453.333333333336</v>
      </c>
      <c r="B183">
        <v>0.22</v>
      </c>
    </row>
    <row r="184" spans="1:2" x14ac:dyDescent="0.45">
      <c r="A184" s="8">
        <v>45470.375</v>
      </c>
      <c r="B184">
        <v>0.15</v>
      </c>
    </row>
    <row r="185" spans="1:2" x14ac:dyDescent="0.45">
      <c r="A185" s="8">
        <v>45474.333333333336</v>
      </c>
      <c r="B185">
        <v>0.32</v>
      </c>
    </row>
    <row r="186" spans="1:2" x14ac:dyDescent="0.45">
      <c r="A186" s="8">
        <v>45478.75</v>
      </c>
      <c r="B186">
        <v>0.48</v>
      </c>
    </row>
    <row r="187" spans="1:2" x14ac:dyDescent="0.45">
      <c r="A187" s="8">
        <v>45482.75</v>
      </c>
      <c r="B187">
        <v>0.13</v>
      </c>
    </row>
    <row r="188" spans="1:2" x14ac:dyDescent="0.45">
      <c r="A188" s="8">
        <v>45491.458333333336</v>
      </c>
      <c r="B188">
        <v>0.02</v>
      </c>
    </row>
    <row r="189" spans="1:2" x14ac:dyDescent="0.45">
      <c r="A189" s="8">
        <v>45491.666666666664</v>
      </c>
      <c r="B189">
        <v>0.42</v>
      </c>
    </row>
    <row r="190" spans="1:2" x14ac:dyDescent="0.45">
      <c r="A190" s="8">
        <v>45493.666666666664</v>
      </c>
      <c r="B190">
        <v>0.42</v>
      </c>
    </row>
    <row r="191" spans="1:2" x14ac:dyDescent="0.45">
      <c r="A191" s="8">
        <v>45494.354166666664</v>
      </c>
      <c r="B191">
        <v>0.13</v>
      </c>
    </row>
    <row r="192" spans="1:2" x14ac:dyDescent="0.45">
      <c r="A192" s="8">
        <v>45496.333333333336</v>
      </c>
      <c r="B192">
        <v>0.03</v>
      </c>
    </row>
    <row r="193" spans="1:2" x14ac:dyDescent="0.45">
      <c r="A193" s="8">
        <v>45497.40625</v>
      </c>
      <c r="B193">
        <v>0.39</v>
      </c>
    </row>
    <row r="194" spans="1:2" x14ac:dyDescent="0.45">
      <c r="A194" s="8">
        <v>45497.666666666664</v>
      </c>
      <c r="B194">
        <v>0.06</v>
      </c>
    </row>
    <row r="195" spans="1:2" x14ac:dyDescent="0.45">
      <c r="A195" s="8">
        <v>45498.333333333336</v>
      </c>
      <c r="B195">
        <v>0.11</v>
      </c>
    </row>
    <row r="196" spans="1:2" x14ac:dyDescent="0.45">
      <c r="A196" s="8">
        <v>45502.291666666664</v>
      </c>
      <c r="B196">
        <v>0.69</v>
      </c>
    </row>
    <row r="197" spans="1:2" x14ac:dyDescent="0.45">
      <c r="A197" s="8">
        <v>45502.4375</v>
      </c>
      <c r="B197">
        <v>0.96</v>
      </c>
    </row>
    <row r="198" spans="1:2" x14ac:dyDescent="0.45">
      <c r="A198" s="8">
        <v>45502.666666666664</v>
      </c>
      <c r="B198">
        <v>0.21</v>
      </c>
    </row>
    <row r="199" spans="1:2" x14ac:dyDescent="0.45">
      <c r="A199" s="8">
        <v>45503.291666666664</v>
      </c>
      <c r="B199">
        <v>0.03</v>
      </c>
    </row>
    <row r="200" spans="1:2" x14ac:dyDescent="0.45">
      <c r="A200" s="8">
        <v>45503.479166666664</v>
      </c>
      <c r="B200">
        <v>0.33</v>
      </c>
    </row>
    <row r="201" spans="1:2" x14ac:dyDescent="0.45">
      <c r="A201" s="8">
        <v>45503.770833333336</v>
      </c>
      <c r="B201">
        <v>0.62</v>
      </c>
    </row>
    <row r="202" spans="1:2" x14ac:dyDescent="0.45">
      <c r="A202" s="8">
        <v>45505.458333333336</v>
      </c>
      <c r="B202">
        <v>0.11</v>
      </c>
    </row>
    <row r="203" spans="1:2" x14ac:dyDescent="0.45">
      <c r="A203" s="8">
        <v>45505.645833333336</v>
      </c>
      <c r="B203">
        <v>0.51</v>
      </c>
    </row>
    <row r="204" spans="1:2" x14ac:dyDescent="0.45">
      <c r="A204" s="8">
        <v>45506.458333333336</v>
      </c>
      <c r="B204">
        <v>0.12</v>
      </c>
    </row>
    <row r="205" spans="1:2" x14ac:dyDescent="0.45">
      <c r="A205" s="8">
        <v>45507.333333333336</v>
      </c>
      <c r="B205">
        <v>0.08</v>
      </c>
    </row>
    <row r="206" spans="1:2" x14ac:dyDescent="0.45">
      <c r="A206" s="8">
        <v>45507.666666666664</v>
      </c>
      <c r="B206">
        <v>0.24</v>
      </c>
    </row>
    <row r="207" spans="1:2" x14ac:dyDescent="0.45">
      <c r="A207" s="8">
        <v>45520.833333333336</v>
      </c>
      <c r="B207">
        <v>1.5</v>
      </c>
    </row>
    <row r="208" spans="1:2" x14ac:dyDescent="0.45">
      <c r="A208" s="8">
        <v>45522.583333333336</v>
      </c>
      <c r="B208">
        <v>0.16</v>
      </c>
    </row>
    <row r="209" spans="1:2" x14ac:dyDescent="0.45">
      <c r="A209" s="8">
        <v>45522.75</v>
      </c>
      <c r="B209">
        <v>7.0000000000000007E-2</v>
      </c>
    </row>
    <row r="210" spans="1:2" x14ac:dyDescent="0.45">
      <c r="A210" s="8">
        <v>45523.666666666664</v>
      </c>
      <c r="B210">
        <v>0.23</v>
      </c>
    </row>
    <row r="211" spans="1:2" x14ac:dyDescent="0.45">
      <c r="A211" s="8">
        <v>45535.833333333336</v>
      </c>
      <c r="B211">
        <v>0.51</v>
      </c>
    </row>
    <row r="212" spans="1:2" x14ac:dyDescent="0.45">
      <c r="A212" s="8">
        <v>45536.333333333336</v>
      </c>
      <c r="B212">
        <v>0.62</v>
      </c>
    </row>
    <row r="213" spans="1:2" x14ac:dyDescent="0.45">
      <c r="A213" s="8">
        <v>45542.333333333336</v>
      </c>
      <c r="B213">
        <v>0.01</v>
      </c>
    </row>
    <row r="214" spans="1:2" x14ac:dyDescent="0.45">
      <c r="A214" s="8">
        <v>45553.958333333336</v>
      </c>
      <c r="B214">
        <v>0.88</v>
      </c>
    </row>
    <row r="215" spans="1:2" x14ac:dyDescent="0.45">
      <c r="A215" s="8">
        <v>45559.291666666664</v>
      </c>
      <c r="B215">
        <v>0.49</v>
      </c>
    </row>
    <row r="216" spans="1:2" x14ac:dyDescent="0.45">
      <c r="A216" s="8">
        <v>45559.708333333336</v>
      </c>
      <c r="B216">
        <v>0.09</v>
      </c>
    </row>
    <row r="217" spans="1:2" x14ac:dyDescent="0.45">
      <c r="A217" s="8">
        <v>45560.291666666664</v>
      </c>
      <c r="B217">
        <v>0.98</v>
      </c>
    </row>
    <row r="218" spans="1:2" x14ac:dyDescent="0.45">
      <c r="A218" s="8">
        <v>45560.850694444445</v>
      </c>
      <c r="B218">
        <v>1.92</v>
      </c>
    </row>
    <row r="219" spans="1:2" x14ac:dyDescent="0.45">
      <c r="A219" s="8">
        <v>45561.333333333336</v>
      </c>
      <c r="B219">
        <v>1.78</v>
      </c>
    </row>
    <row r="220" spans="1:2" x14ac:dyDescent="0.45">
      <c r="A220" s="8">
        <v>45561.739583333336</v>
      </c>
      <c r="B220">
        <v>0.74</v>
      </c>
    </row>
    <row r="221" spans="1:2" x14ac:dyDescent="0.45">
      <c r="A221" s="8">
        <v>45562.291666666664</v>
      </c>
      <c r="B221">
        <v>0.52</v>
      </c>
    </row>
    <row r="222" spans="1:2" x14ac:dyDescent="0.45">
      <c r="A222" s="8">
        <v>45562.5</v>
      </c>
      <c r="B222">
        <v>0.66</v>
      </c>
    </row>
    <row r="223" spans="1:2" x14ac:dyDescent="0.45">
      <c r="A223" s="8">
        <v>45580.666666666664</v>
      </c>
      <c r="B223">
        <v>0.01</v>
      </c>
    </row>
    <row r="224" spans="1:2" x14ac:dyDescent="0.45">
      <c r="A224" s="8">
        <v>45581.375</v>
      </c>
      <c r="B224">
        <v>0.04</v>
      </c>
    </row>
    <row r="225" spans="1:3" x14ac:dyDescent="0.45">
      <c r="A225" s="8">
        <v>45591.416666666664</v>
      </c>
      <c r="B225">
        <v>0.08</v>
      </c>
    </row>
    <row r="226" spans="1:3" x14ac:dyDescent="0.45">
      <c r="A226" s="8">
        <v>45591.291666666664</v>
      </c>
      <c r="B226">
        <v>0.35</v>
      </c>
    </row>
    <row r="227" spans="1:3" x14ac:dyDescent="0.45">
      <c r="A227" s="8">
        <v>45597.708333333336</v>
      </c>
      <c r="B227">
        <v>7.0000000000000007E-2</v>
      </c>
    </row>
    <row r="228" spans="1:3" x14ac:dyDescent="0.45">
      <c r="A228" s="8">
        <v>45607.416666666664</v>
      </c>
      <c r="B228">
        <v>0.26</v>
      </c>
    </row>
    <row r="229" spans="1:3" x14ac:dyDescent="0.45">
      <c r="A229" s="8">
        <v>45610.5</v>
      </c>
      <c r="B229">
        <v>0.63</v>
      </c>
    </row>
    <row r="230" spans="1:3" x14ac:dyDescent="0.45">
      <c r="A230" s="8">
        <v>45611.333333333336</v>
      </c>
      <c r="B230">
        <v>0.1</v>
      </c>
    </row>
    <row r="231" spans="1:3" x14ac:dyDescent="0.45">
      <c r="A231" s="8">
        <v>45615.5</v>
      </c>
      <c r="B231">
        <v>0.02</v>
      </c>
    </row>
    <row r="232" spans="1:3" x14ac:dyDescent="0.45">
      <c r="A232" s="8">
        <v>45616.333333333336</v>
      </c>
      <c r="B232">
        <v>0.25</v>
      </c>
    </row>
    <row r="233" spans="1:3" x14ac:dyDescent="0.45">
      <c r="A233" s="8">
        <v>45618.333333333336</v>
      </c>
      <c r="B233">
        <v>0.06</v>
      </c>
      <c r="C233" t="s">
        <v>93</v>
      </c>
    </row>
    <row r="234" spans="1:3" x14ac:dyDescent="0.45">
      <c r="A234" s="8">
        <v>45624.333333333336</v>
      </c>
      <c r="B234">
        <v>0.48</v>
      </c>
    </row>
    <row r="235" spans="1:3" x14ac:dyDescent="0.45">
      <c r="A235" s="8">
        <v>45635.375</v>
      </c>
      <c r="B235">
        <v>0.74</v>
      </c>
    </row>
    <row r="236" spans="1:3" x14ac:dyDescent="0.45">
      <c r="A236" s="8">
        <v>45636.333333333336</v>
      </c>
      <c r="B236">
        <v>0.1</v>
      </c>
    </row>
    <row r="237" spans="1:3" x14ac:dyDescent="0.45">
      <c r="A237" s="8">
        <v>45637.583333333336</v>
      </c>
      <c r="B237">
        <v>0.48</v>
      </c>
      <c r="C237" t="s">
        <v>95</v>
      </c>
    </row>
    <row r="238" spans="1:3" x14ac:dyDescent="0.45">
      <c r="A238" s="8">
        <v>45645.333333333336</v>
      </c>
      <c r="B238">
        <v>0.78</v>
      </c>
    </row>
    <row r="239" spans="1:3" x14ac:dyDescent="0.45">
      <c r="A239" s="8">
        <v>45654.333333333336</v>
      </c>
      <c r="B239">
        <v>0.24</v>
      </c>
    </row>
    <row r="240" spans="1:3" x14ac:dyDescent="0.45">
      <c r="A240" s="8">
        <v>45655.541666666664</v>
      </c>
      <c r="B240">
        <v>0.45</v>
      </c>
    </row>
    <row r="241" spans="1:3" x14ac:dyDescent="0.45">
      <c r="A241" s="8">
        <v>45656.333333333336</v>
      </c>
      <c r="B241">
        <v>0.27</v>
      </c>
    </row>
    <row r="242" spans="1:3" x14ac:dyDescent="0.45">
      <c r="A242" s="8">
        <v>45658.416666666664</v>
      </c>
      <c r="B242">
        <v>0.05</v>
      </c>
    </row>
    <row r="243" spans="1:3" x14ac:dyDescent="0.45">
      <c r="A243" s="8">
        <v>45663.333333333336</v>
      </c>
      <c r="B243">
        <v>0.87</v>
      </c>
      <c r="C243" t="s">
        <v>96</v>
      </c>
    </row>
    <row r="244" spans="1:3" x14ac:dyDescent="0.45">
      <c r="A244" s="8">
        <v>45675.333333333336</v>
      </c>
      <c r="B244">
        <v>0.25</v>
      </c>
    </row>
    <row r="245" spans="1:3" x14ac:dyDescent="0.45">
      <c r="A245" s="8">
        <v>45676.666666666664</v>
      </c>
      <c r="B245">
        <v>0.27</v>
      </c>
    </row>
    <row r="246" spans="1:3" x14ac:dyDescent="0.45">
      <c r="A246" s="8">
        <v>45684.375</v>
      </c>
      <c r="B246">
        <v>0.23</v>
      </c>
    </row>
    <row r="247" spans="1:3" x14ac:dyDescent="0.45">
      <c r="A247" s="8">
        <v>45688.333333333336</v>
      </c>
      <c r="B247">
        <v>0.5</v>
      </c>
    </row>
    <row r="248" spans="1:3" x14ac:dyDescent="0.45">
      <c r="A248" s="8">
        <v>45688.791666666664</v>
      </c>
      <c r="B248">
        <v>0.75</v>
      </c>
    </row>
    <row r="249" spans="1:3" x14ac:dyDescent="0.45">
      <c r="A249" s="8">
        <v>45689.333333333336</v>
      </c>
      <c r="B249">
        <v>0.11</v>
      </c>
    </row>
    <row r="250" spans="1:3" x14ac:dyDescent="0.45">
      <c r="A250" s="8">
        <v>45694.333333333336</v>
      </c>
      <c r="B250">
        <v>0.21</v>
      </c>
    </row>
    <row r="251" spans="1:3" x14ac:dyDescent="0.45">
      <c r="A251" s="8">
        <v>45695.375</v>
      </c>
      <c r="B251">
        <v>0.52</v>
      </c>
    </row>
    <row r="252" spans="1:3" x14ac:dyDescent="0.45">
      <c r="A252" s="8">
        <v>45698.333333333336</v>
      </c>
      <c r="B252">
        <v>0.02</v>
      </c>
    </row>
    <row r="253" spans="1:3" x14ac:dyDescent="0.45">
      <c r="A253" s="8">
        <v>45699.333333333336</v>
      </c>
      <c r="B253">
        <v>0.55000000000000004</v>
      </c>
    </row>
    <row r="254" spans="1:3" x14ac:dyDescent="0.45">
      <c r="A254" s="8">
        <v>45700.333333333336</v>
      </c>
      <c r="B254">
        <v>1.1000000000000001</v>
      </c>
    </row>
    <row r="255" spans="1:3" x14ac:dyDescent="0.45">
      <c r="A255" s="8">
        <v>45701.333333333336</v>
      </c>
      <c r="B255">
        <v>0.85</v>
      </c>
    </row>
    <row r="256" spans="1:3" x14ac:dyDescent="0.45">
      <c r="A256" s="8">
        <v>45703.708333333336</v>
      </c>
      <c r="B256">
        <v>0.63</v>
      </c>
    </row>
    <row r="257" spans="1:3" x14ac:dyDescent="0.45">
      <c r="A257" s="8">
        <v>45705.333333333336</v>
      </c>
      <c r="B257">
        <v>7.0000000000000007E-2</v>
      </c>
    </row>
    <row r="258" spans="1:3" x14ac:dyDescent="0.45">
      <c r="A258" s="8">
        <v>45707.5</v>
      </c>
      <c r="B258">
        <v>0.08</v>
      </c>
      <c r="C258" t="s">
        <v>98</v>
      </c>
    </row>
    <row r="259" spans="1:3" x14ac:dyDescent="0.45">
      <c r="A259" s="8">
        <v>45708.458333333336</v>
      </c>
      <c r="B259">
        <v>0.14000000000000001</v>
      </c>
      <c r="C259" t="s">
        <v>99</v>
      </c>
    </row>
    <row r="260" spans="1:3" x14ac:dyDescent="0.45">
      <c r="A260" s="8">
        <v>45715.458333333336</v>
      </c>
      <c r="B260">
        <v>0.13</v>
      </c>
    </row>
    <row r="261" spans="1:3" x14ac:dyDescent="0.45">
      <c r="A261" s="8">
        <v>45728.416666666664</v>
      </c>
      <c r="B261">
        <v>0.52</v>
      </c>
    </row>
    <row r="262" spans="1:3" x14ac:dyDescent="0.45">
      <c r="A262" s="8">
        <v>45732.583333333336</v>
      </c>
      <c r="B262">
        <v>0.88</v>
      </c>
    </row>
    <row r="263" spans="1:3" x14ac:dyDescent="0.45">
      <c r="A263" s="8">
        <v>45742.333333333336</v>
      </c>
      <c r="B263">
        <v>0.26</v>
      </c>
    </row>
    <row r="264" spans="1:3" x14ac:dyDescent="0.45">
      <c r="A264" s="8">
        <v>45745.833333333336</v>
      </c>
      <c r="B264">
        <v>0.08</v>
      </c>
    </row>
    <row r="265" spans="1:3" x14ac:dyDescent="0.45">
      <c r="A265" s="8">
        <v>45746.75</v>
      </c>
      <c r="B265">
        <v>7.0000000000000007E-2</v>
      </c>
    </row>
    <row r="266" spans="1:3" x14ac:dyDescent="0.45">
      <c r="A266" s="8">
        <v>45747.375</v>
      </c>
      <c r="B266">
        <v>0.62</v>
      </c>
    </row>
    <row r="267" spans="1:3" x14ac:dyDescent="0.45">
      <c r="A267" s="8">
        <v>45747.75</v>
      </c>
      <c r="B267">
        <v>0.38</v>
      </c>
    </row>
    <row r="268" spans="1:3" x14ac:dyDescent="0.45">
      <c r="A268" s="8">
        <v>45747.875</v>
      </c>
      <c r="B268">
        <v>0.14000000000000001</v>
      </c>
    </row>
    <row r="269" spans="1:3" x14ac:dyDescent="0.45">
      <c r="A269" s="8">
        <v>45754.333333333336</v>
      </c>
      <c r="B269">
        <v>1.48</v>
      </c>
    </row>
    <row r="270" spans="1:3" x14ac:dyDescent="0.45">
      <c r="A270" s="8">
        <v>45757.583333333336</v>
      </c>
      <c r="B270">
        <v>0.36</v>
      </c>
    </row>
    <row r="271" spans="1:3" x14ac:dyDescent="0.45">
      <c r="A271" s="8">
        <v>45758.333333333336</v>
      </c>
      <c r="B271">
        <v>0.36</v>
      </c>
    </row>
    <row r="272" spans="1:3" x14ac:dyDescent="0.45">
      <c r="A272" s="8">
        <v>45758.791666666664</v>
      </c>
      <c r="B272">
        <v>0.23</v>
      </c>
    </row>
    <row r="273" spans="1:2" x14ac:dyDescent="0.45">
      <c r="A273" s="8">
        <v>45762.333333333336</v>
      </c>
      <c r="B273">
        <v>7.0000000000000007E-2</v>
      </c>
    </row>
    <row r="274" spans="1:2" x14ac:dyDescent="0.45">
      <c r="A274" s="8">
        <v>45769.333333333336</v>
      </c>
      <c r="B274">
        <v>0.15</v>
      </c>
    </row>
    <row r="275" spans="1:2" x14ac:dyDescent="0.45">
      <c r="A275" s="8">
        <v>45772.333333333336</v>
      </c>
      <c r="B275">
        <v>0.05</v>
      </c>
    </row>
    <row r="276" spans="1:2" x14ac:dyDescent="0.45">
      <c r="A276" s="8">
        <v>45773.333333333336</v>
      </c>
      <c r="B276">
        <v>0.34</v>
      </c>
    </row>
    <row r="277" spans="1:2" x14ac:dyDescent="0.45">
      <c r="A277" s="8">
        <v>45778.333333333336</v>
      </c>
      <c r="B277">
        <v>0.02</v>
      </c>
    </row>
    <row r="278" spans="1:2" x14ac:dyDescent="0.45">
      <c r="A278" s="8">
        <v>45779.375</v>
      </c>
      <c r="B278">
        <v>0.02</v>
      </c>
    </row>
    <row r="279" spans="1:2" x14ac:dyDescent="0.45">
      <c r="A279" s="8">
        <v>45780.333333333336</v>
      </c>
      <c r="B279">
        <v>0.31</v>
      </c>
    </row>
    <row r="280" spans="1:2" x14ac:dyDescent="0.45">
      <c r="A280" s="8">
        <v>45781.333333333336</v>
      </c>
      <c r="B280">
        <v>0.56000000000000005</v>
      </c>
    </row>
    <row r="281" spans="1:2" x14ac:dyDescent="0.45">
      <c r="A281" s="8">
        <v>45785.333333333336</v>
      </c>
      <c r="B281">
        <v>0.08</v>
      </c>
    </row>
    <row r="282" spans="1:2" x14ac:dyDescent="0.45">
      <c r="A282" s="8">
        <v>45789.458333333336</v>
      </c>
      <c r="B282">
        <v>0.25</v>
      </c>
    </row>
    <row r="283" spans="1:2" x14ac:dyDescent="0.45">
      <c r="A283" s="8">
        <v>45790.375</v>
      </c>
      <c r="B283">
        <v>0.56000000000000005</v>
      </c>
    </row>
    <row r="284" spans="1:2" x14ac:dyDescent="0.45">
      <c r="A284" s="8">
        <v>45790.791666666664</v>
      </c>
      <c r="B284">
        <v>0.61</v>
      </c>
    </row>
    <row r="285" spans="1:2" x14ac:dyDescent="0.45">
      <c r="A285" s="8">
        <v>45791.375</v>
      </c>
      <c r="B285">
        <v>0.12</v>
      </c>
    </row>
    <row r="286" spans="1:2" x14ac:dyDescent="0.45">
      <c r="A286" s="8">
        <v>45794.375</v>
      </c>
      <c r="B286">
        <v>0.49</v>
      </c>
    </row>
    <row r="287" spans="1:2" x14ac:dyDescent="0.45">
      <c r="A287" s="8">
        <v>45799.5</v>
      </c>
      <c r="B287">
        <v>1.37</v>
      </c>
    </row>
    <row r="288" spans="1:2" x14ac:dyDescent="0.45">
      <c r="A288" s="8">
        <v>45803.791666666664</v>
      </c>
      <c r="B288">
        <v>0.12</v>
      </c>
    </row>
    <row r="289" spans="1:2" x14ac:dyDescent="0.45">
      <c r="A289" s="8">
        <v>45804.333333333336</v>
      </c>
      <c r="B289">
        <v>0.36</v>
      </c>
    </row>
    <row r="290" spans="1:2" x14ac:dyDescent="0.45">
      <c r="A290" s="8">
        <v>45805.625</v>
      </c>
      <c r="B290">
        <v>0.26</v>
      </c>
    </row>
    <row r="291" spans="1:2" x14ac:dyDescent="0.45">
      <c r="A291" s="8">
        <v>45807.375</v>
      </c>
      <c r="B291">
        <v>0.23</v>
      </c>
    </row>
    <row r="292" spans="1:2" x14ac:dyDescent="0.45">
      <c r="A292" s="8">
        <v>45807.833333333336</v>
      </c>
      <c r="B292">
        <v>0.19</v>
      </c>
    </row>
    <row r="293" spans="1:2" x14ac:dyDescent="0.45">
      <c r="A293" s="8">
        <v>45809.333333333336</v>
      </c>
      <c r="B293">
        <v>0.47</v>
      </c>
    </row>
    <row r="294" spans="1:2" x14ac:dyDescent="0.45">
      <c r="A294" s="8">
        <v>45818.666666666664</v>
      </c>
      <c r="B294">
        <v>0.6</v>
      </c>
    </row>
    <row r="295" spans="1:2" x14ac:dyDescent="0.45">
      <c r="A295" s="8">
        <v>45822.416666666664</v>
      </c>
      <c r="B295">
        <v>0.46</v>
      </c>
    </row>
    <row r="296" spans="1:2" x14ac:dyDescent="0.45">
      <c r="A296" s="8">
        <v>45829.333333333336</v>
      </c>
      <c r="B296">
        <v>1.93</v>
      </c>
    </row>
    <row r="297" spans="1:2" x14ac:dyDescent="0.45">
      <c r="A297" s="8">
        <v>45834.75</v>
      </c>
      <c r="B297">
        <v>0.74</v>
      </c>
    </row>
    <row r="298" spans="1:2" x14ac:dyDescent="0.45">
      <c r="A298" s="8">
        <v>45836.3125</v>
      </c>
      <c r="B298">
        <v>0.21</v>
      </c>
    </row>
    <row r="299" spans="1:2" x14ac:dyDescent="0.45">
      <c r="A299" s="8">
        <v>45839.291666666664</v>
      </c>
      <c r="B299">
        <v>0.2</v>
      </c>
    </row>
    <row r="300" spans="1:2" x14ac:dyDescent="0.45">
      <c r="A300" s="8">
        <v>45847.333333333336</v>
      </c>
      <c r="B300">
        <v>7.0000000000000007E-2</v>
      </c>
    </row>
    <row r="301" spans="1:2" x14ac:dyDescent="0.45">
      <c r="A301" s="8">
        <v>45847.833333333336</v>
      </c>
      <c r="B301">
        <v>0.3</v>
      </c>
    </row>
    <row r="302" spans="1:2" x14ac:dyDescent="0.45">
      <c r="A302" s="8">
        <v>45848.458333333336</v>
      </c>
      <c r="B302">
        <v>0.12</v>
      </c>
    </row>
    <row r="303" spans="1:2" x14ac:dyDescent="0.45">
      <c r="A303" s="8">
        <v>45849.604166666664</v>
      </c>
      <c r="B303">
        <v>0.38</v>
      </c>
    </row>
    <row r="304" spans="1:2" x14ac:dyDescent="0.45">
      <c r="A304" s="8">
        <v>45850.333333333336</v>
      </c>
      <c r="B304">
        <v>0.38</v>
      </c>
    </row>
    <row r="305" spans="1:6" x14ac:dyDescent="0.45">
      <c r="A305" s="8">
        <v>45851.333333333336</v>
      </c>
      <c r="B305">
        <v>0.63</v>
      </c>
    </row>
    <row r="306" spans="1:6" x14ac:dyDescent="0.45">
      <c r="A306" s="8">
        <v>45855.291666666664</v>
      </c>
      <c r="B306">
        <v>0.3</v>
      </c>
    </row>
    <row r="307" spans="1:6" x14ac:dyDescent="0.45">
      <c r="A307" s="8">
        <v>45856.333333333336</v>
      </c>
      <c r="B307">
        <v>1.07</v>
      </c>
    </row>
    <row r="308" spans="1:6" x14ac:dyDescent="0.45">
      <c r="A308" s="8">
        <v>45857.291666666664</v>
      </c>
      <c r="B308">
        <v>0.24</v>
      </c>
    </row>
    <row r="309" spans="1:6" x14ac:dyDescent="0.45">
      <c r="A309" s="8">
        <v>45857.791666666664</v>
      </c>
      <c r="B309">
        <v>0.23</v>
      </c>
    </row>
    <row r="310" spans="1:6" x14ac:dyDescent="0.45">
      <c r="A310" s="8">
        <v>45866.708333333336</v>
      </c>
      <c r="B310">
        <v>0.88</v>
      </c>
    </row>
    <row r="311" spans="1:6" x14ac:dyDescent="0.45">
      <c r="A311" s="8">
        <v>45869.375</v>
      </c>
      <c r="B311">
        <v>1.45</v>
      </c>
    </row>
    <row r="312" spans="1:6" x14ac:dyDescent="0.45">
      <c r="A312" s="8">
        <v>45871.333333333336</v>
      </c>
      <c r="B312">
        <v>0.35</v>
      </c>
    </row>
    <row r="313" spans="1:6" x14ac:dyDescent="0.45">
      <c r="A313" s="8">
        <v>45872.333333333336</v>
      </c>
      <c r="B313">
        <v>0.28000000000000003</v>
      </c>
    </row>
    <row r="314" spans="1:6" x14ac:dyDescent="0.45">
      <c r="A314" s="8">
        <v>45881.791666666664</v>
      </c>
      <c r="B314">
        <v>0.18</v>
      </c>
    </row>
    <row r="315" spans="1:6" x14ac:dyDescent="0.45">
      <c r="A315" s="8">
        <v>45882.395833333336</v>
      </c>
      <c r="B315">
        <v>1.7</v>
      </c>
    </row>
    <row r="316" spans="1:6" x14ac:dyDescent="0.45">
      <c r="A316" s="8">
        <v>45890.333333333336</v>
      </c>
      <c r="B316">
        <v>0.13</v>
      </c>
    </row>
    <row r="317" spans="1:6" x14ac:dyDescent="0.45">
      <c r="A317" s="8">
        <v>45892.3125</v>
      </c>
      <c r="B317">
        <v>0.28000000000000003</v>
      </c>
    </row>
    <row r="318" spans="1:6" x14ac:dyDescent="0.45">
      <c r="A318" s="8">
        <v>45893.333333333336</v>
      </c>
      <c r="B318">
        <v>0.24</v>
      </c>
    </row>
    <row r="319" spans="1:6" x14ac:dyDescent="0.45">
      <c r="A319" s="8">
        <v>45894.333333333336</v>
      </c>
      <c r="B319">
        <v>0.03</v>
      </c>
      <c r="F319" s="8"/>
    </row>
    <row r="320" spans="1:6" x14ac:dyDescent="0.45">
      <c r="A320" s="8">
        <v>45900.916666666664</v>
      </c>
      <c r="B320">
        <v>0.94</v>
      </c>
    </row>
    <row r="321" spans="1:2" x14ac:dyDescent="0.45">
      <c r="A321" s="8">
        <v>45915.958333333336</v>
      </c>
      <c r="B321">
        <v>2.2999999999999998</v>
      </c>
    </row>
    <row r="322" spans="1:2" x14ac:dyDescent="0.45">
      <c r="A322" s="8">
        <v>45922.291666666664</v>
      </c>
      <c r="B322">
        <v>0.63</v>
      </c>
    </row>
    <row r="323" spans="1:2" x14ac:dyDescent="0.45">
      <c r="A323" s="8">
        <v>45923.416666666664</v>
      </c>
      <c r="B323">
        <v>0.13</v>
      </c>
    </row>
    <row r="324" spans="1:2" x14ac:dyDescent="0.45">
      <c r="A324" s="8">
        <v>45924.416666666664</v>
      </c>
      <c r="B324">
        <v>0.31</v>
      </c>
    </row>
    <row r="325" spans="1:2" x14ac:dyDescent="0.45">
      <c r="A325" s="8">
        <v>45924.708333333336</v>
      </c>
      <c r="B325">
        <v>0.2</v>
      </c>
    </row>
    <row r="326" spans="1:2" x14ac:dyDescent="0.45">
      <c r="A326" s="8">
        <v>45925.375</v>
      </c>
      <c r="B326">
        <v>0.16</v>
      </c>
    </row>
    <row r="327" spans="1:2" x14ac:dyDescent="0.45">
      <c r="A327" s="8">
        <v>45925.541666666664</v>
      </c>
      <c r="B327">
        <v>0.37</v>
      </c>
    </row>
    <row r="328" spans="1:2" x14ac:dyDescent="0.45">
      <c r="A328" s="8">
        <v>45927.708333333336</v>
      </c>
      <c r="B328">
        <v>0.06</v>
      </c>
    </row>
    <row r="329" spans="1:2" x14ac:dyDescent="0.45">
      <c r="A329" s="8">
        <v>45930.791666666664</v>
      </c>
      <c r="B329">
        <v>0.25</v>
      </c>
    </row>
    <row r="330" spans="1:2" x14ac:dyDescent="0.45">
      <c r="A330" s="8">
        <v>45938.333333333336</v>
      </c>
      <c r="B330">
        <v>0.15</v>
      </c>
    </row>
    <row r="331" spans="1:2" x14ac:dyDescent="0.45">
      <c r="A331" s="8">
        <v>45949.875</v>
      </c>
      <c r="B331">
        <v>0.5</v>
      </c>
    </row>
    <row r="332" spans="1:2" x14ac:dyDescent="0.45">
      <c r="A332" s="8">
        <v>45957.791666666664</v>
      </c>
      <c r="B332">
        <v>0.62</v>
      </c>
    </row>
    <row r="333" spans="1:2" x14ac:dyDescent="0.45">
      <c r="A333" s="8">
        <v>45958.333333333336</v>
      </c>
      <c r="B333">
        <v>0.27</v>
      </c>
    </row>
    <row r="334" spans="1:2" x14ac:dyDescent="0.45">
      <c r="A334" s="8">
        <v>45959.375</v>
      </c>
      <c r="B334">
        <v>0.1</v>
      </c>
    </row>
    <row r="335" spans="1:2" x14ac:dyDescent="0.45">
      <c r="A335" s="8">
        <v>45960.333333333336</v>
      </c>
      <c r="B335">
        <v>0.66</v>
      </c>
    </row>
    <row r="336" spans="1:2" x14ac:dyDescent="0.45">
      <c r="A336" s="8">
        <v>45969.333333333336</v>
      </c>
      <c r="B336">
        <v>0.86</v>
      </c>
    </row>
    <row r="337" spans="1:3" x14ac:dyDescent="0.45">
      <c r="A337" s="8">
        <v>45977.708333333336</v>
      </c>
      <c r="B337">
        <v>0.03</v>
      </c>
    </row>
    <row r="338" spans="1:3" x14ac:dyDescent="0.45">
      <c r="A338" s="8">
        <v>45980.333333333336</v>
      </c>
      <c r="B338">
        <v>0.2</v>
      </c>
    </row>
    <row r="339" spans="1:3" x14ac:dyDescent="0.45">
      <c r="A339" s="8">
        <v>45982.322916666664</v>
      </c>
      <c r="B339">
        <v>0.37</v>
      </c>
    </row>
    <row r="340" spans="1:3" x14ac:dyDescent="0.45">
      <c r="A340" s="8">
        <v>45983.333333333336</v>
      </c>
      <c r="B340">
        <v>0.36</v>
      </c>
    </row>
    <row r="341" spans="1:3" x14ac:dyDescent="0.45">
      <c r="A341" s="8">
        <v>45987.333333333336</v>
      </c>
      <c r="B341">
        <v>0.62</v>
      </c>
    </row>
    <row r="342" spans="1:3" x14ac:dyDescent="0.45">
      <c r="A342" s="8">
        <v>45992.625</v>
      </c>
      <c r="B342">
        <v>0.24</v>
      </c>
      <c r="C342" t="s">
        <v>105</v>
      </c>
    </row>
    <row r="343" spans="1:3" x14ac:dyDescent="0.45">
      <c r="A343" s="8">
        <v>45993.5</v>
      </c>
      <c r="B343">
        <v>0.65</v>
      </c>
    </row>
    <row r="344" spans="1:3" x14ac:dyDescent="0.45">
      <c r="A344" s="8">
        <v>46006.458333333336</v>
      </c>
      <c r="B344">
        <v>0.43</v>
      </c>
    </row>
    <row r="345" spans="1:3" x14ac:dyDescent="0.45">
      <c r="A345" s="8">
        <v>45999.71875</v>
      </c>
      <c r="B345">
        <v>0.36</v>
      </c>
    </row>
    <row r="346" spans="1:3" x14ac:dyDescent="0.45">
      <c r="A346" s="8">
        <v>46002.375</v>
      </c>
      <c r="B346">
        <v>0.2</v>
      </c>
    </row>
    <row r="347" spans="1:3" x14ac:dyDescent="0.45">
      <c r="A347" s="8">
        <v>46003.375</v>
      </c>
      <c r="B347">
        <v>0.08</v>
      </c>
    </row>
    <row r="348" spans="1:3" x14ac:dyDescent="0.45">
      <c r="A348" s="8">
        <v>46010.416666666664</v>
      </c>
      <c r="B348">
        <v>0.45</v>
      </c>
    </row>
    <row r="349" spans="1:3" x14ac:dyDescent="0.45">
      <c r="A349" s="8">
        <v>46020.458333333336</v>
      </c>
      <c r="B349">
        <v>0.13</v>
      </c>
    </row>
    <row r="350" spans="1:3" x14ac:dyDescent="0.45">
      <c r="A350" s="8">
        <v>46031.791666666664</v>
      </c>
      <c r="B350">
        <v>0.35</v>
      </c>
    </row>
    <row r="351" spans="1:3" x14ac:dyDescent="0.45">
      <c r="A351" s="8">
        <v>46032.541666666664</v>
      </c>
      <c r="B351">
        <v>1.1399999999999999</v>
      </c>
    </row>
    <row r="352" spans="1:3" x14ac:dyDescent="0.45">
      <c r="A352" s="8">
        <v>46039.375</v>
      </c>
      <c r="B352">
        <v>0.26</v>
      </c>
    </row>
    <row r="353" spans="1:3" x14ac:dyDescent="0.45">
      <c r="A353" s="8">
        <v>46044.333333333336</v>
      </c>
      <c r="B353">
        <v>7.0000000000000007E-2</v>
      </c>
    </row>
    <row r="354" spans="1:3" x14ac:dyDescent="0.45">
      <c r="A354" s="8">
        <v>46047.729166666664</v>
      </c>
      <c r="B354">
        <v>1.1399999999999999</v>
      </c>
    </row>
    <row r="355" spans="1:3" x14ac:dyDescent="0.45">
      <c r="A355" s="8">
        <v>46053.833333333336</v>
      </c>
      <c r="B355">
        <v>0.4</v>
      </c>
      <c r="C355" t="s">
        <v>149</v>
      </c>
    </row>
    <row r="356" spans="1:3" x14ac:dyDescent="0.45">
      <c r="A356" s="8">
        <v>46057.375</v>
      </c>
      <c r="B356">
        <v>0.4</v>
      </c>
    </row>
    <row r="357" spans="1:3" x14ac:dyDescent="0.45">
      <c r="A357" s="8">
        <v>46058.416666666664</v>
      </c>
      <c r="B357">
        <v>0.13</v>
      </c>
      <c r="C357" t="s">
        <v>151</v>
      </c>
    </row>
    <row r="358" spans="1:3" x14ac:dyDescent="0.45">
      <c r="A358" s="8">
        <v>46064.458333333336</v>
      </c>
      <c r="B358">
        <v>0.19</v>
      </c>
    </row>
    <row r="359" spans="1:3" x14ac:dyDescent="0.45">
      <c r="A359" s="8">
        <v>46068.833333333336</v>
      </c>
      <c r="B359">
        <v>0.66</v>
      </c>
    </row>
    <row r="360" spans="1:3" x14ac:dyDescent="0.45">
      <c r="A360" s="8">
        <v>46072.583333333336</v>
      </c>
      <c r="B360">
        <v>1.04</v>
      </c>
    </row>
    <row r="361" spans="1:3" x14ac:dyDescent="0.45">
      <c r="A361" s="8">
        <v>46073.333333333336</v>
      </c>
      <c r="B361">
        <v>0.32</v>
      </c>
    </row>
    <row r="362" spans="1:3" x14ac:dyDescent="0.45">
      <c r="A362" s="8">
        <v>46075.333333333336</v>
      </c>
      <c r="B362">
        <v>0.04</v>
      </c>
    </row>
    <row r="363" spans="1:3" x14ac:dyDescent="0.45">
      <c r="A363" s="8">
        <v>46079.4375</v>
      </c>
      <c r="B363">
        <v>1.36</v>
      </c>
    </row>
    <row r="364" spans="1:3" x14ac:dyDescent="0.45">
      <c r="A364" s="8">
        <v>46083.791666666664</v>
      </c>
      <c r="B364">
        <v>0.06</v>
      </c>
    </row>
    <row r="365" spans="1:3" x14ac:dyDescent="0.45">
      <c r="A365" s="8">
        <v>46084.354166666664</v>
      </c>
      <c r="B365">
        <v>0.03</v>
      </c>
    </row>
    <row r="366" spans="1:3" x14ac:dyDescent="0.45">
      <c r="A366" s="8">
        <v>46089.729166666664</v>
      </c>
      <c r="B366">
        <v>0.05</v>
      </c>
    </row>
    <row r="367" spans="1:3" x14ac:dyDescent="0.45">
      <c r="A367" s="8">
        <v>46093.4375</v>
      </c>
      <c r="B367">
        <v>1.43</v>
      </c>
    </row>
    <row r="368" spans="1:3" x14ac:dyDescent="0.45">
      <c r="A368" s="8">
        <v>46097.375</v>
      </c>
      <c r="B368">
        <v>0.38</v>
      </c>
    </row>
    <row r="369" spans="1:3" x14ac:dyDescent="0.45">
      <c r="A369" s="8">
        <v>46097.729166666664</v>
      </c>
      <c r="B369">
        <v>0.38</v>
      </c>
      <c r="C369" t="s">
        <v>152</v>
      </c>
    </row>
    <row r="370" spans="1:3" x14ac:dyDescent="0.45">
      <c r="A370" s="8">
        <v>46116.75</v>
      </c>
      <c r="B370">
        <v>0.12</v>
      </c>
    </row>
    <row r="371" spans="1:3" x14ac:dyDescent="0.45">
      <c r="A371" s="8">
        <v>46117.5</v>
      </c>
      <c r="B371">
        <v>0.78</v>
      </c>
    </row>
    <row r="372" spans="1:3" x14ac:dyDescent="0.45">
      <c r="A372" s="8">
        <v>46132</v>
      </c>
      <c r="B372">
        <v>0.43</v>
      </c>
    </row>
    <row r="373" spans="1:3" x14ac:dyDescent="0.45">
      <c r="A373" s="8">
        <v>46140.375</v>
      </c>
      <c r="B373">
        <v>0.85</v>
      </c>
    </row>
    <row r="374" spans="1:3" x14ac:dyDescent="0.45">
      <c r="A374" s="8">
        <v>46141.729166666664</v>
      </c>
      <c r="B374">
        <v>0.05</v>
      </c>
    </row>
    <row r="375" spans="1:3" x14ac:dyDescent="0.45">
      <c r="A375" s="8">
        <v>46148.708333333336</v>
      </c>
      <c r="B375">
        <v>0.08</v>
      </c>
    </row>
    <row r="376" spans="1:3" x14ac:dyDescent="0.45">
      <c r="A376" s="8">
        <v>46149.5</v>
      </c>
      <c r="B376">
        <v>0.25</v>
      </c>
    </row>
    <row r="377" spans="1:3" x14ac:dyDescent="0.45">
      <c r="A377" s="8">
        <v>46153.541666666664</v>
      </c>
      <c r="B377">
        <v>0.25</v>
      </c>
    </row>
    <row r="378" spans="1:3" x14ac:dyDescent="0.45">
      <c r="A378" s="8">
        <v>46163.3125</v>
      </c>
      <c r="B378">
        <v>0.3</v>
      </c>
    </row>
    <row r="379" spans="1:3" x14ac:dyDescent="0.45">
      <c r="A379" s="8">
        <v>46164.333333333336</v>
      </c>
      <c r="B379">
        <v>0.53</v>
      </c>
    </row>
    <row r="380" spans="1:3" x14ac:dyDescent="0.45">
      <c r="A380" s="8">
        <v>46165.416666666664</v>
      </c>
      <c r="B380">
        <v>0.12</v>
      </c>
    </row>
    <row r="381" spans="1:3" x14ac:dyDescent="0.45">
      <c r="A381" s="8">
        <v>46165.708333333336</v>
      </c>
      <c r="B381">
        <v>0.32</v>
      </c>
    </row>
    <row r="382" spans="1:3" x14ac:dyDescent="0.45">
      <c r="A382" s="8">
        <v>46166.416666666664</v>
      </c>
      <c r="B382">
        <v>1.65</v>
      </c>
    </row>
    <row r="383" spans="1:3" x14ac:dyDescent="0.45">
      <c r="A383" s="8">
        <v>46167.291666666664</v>
      </c>
      <c r="B383">
        <v>0.12</v>
      </c>
    </row>
    <row r="384" spans="1:3" x14ac:dyDescent="0.45">
      <c r="A384" s="8">
        <v>46169.416666666664</v>
      </c>
      <c r="B384">
        <v>0.28000000000000003</v>
      </c>
    </row>
    <row r="385" spans="1:2" x14ac:dyDescent="0.45">
      <c r="A385" s="8">
        <v>46172.416666666664</v>
      </c>
      <c r="B385">
        <v>0.28999999999999998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Lake</vt:lpstr>
      <vt:lpstr>TRI Daily 2021-5</vt:lpstr>
      <vt:lpstr>New Norms 2020</vt:lpstr>
      <vt:lpstr>Rain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Nolen</dc:creator>
  <cp:lastModifiedBy>Tim Nolen</cp:lastModifiedBy>
  <dcterms:created xsi:type="dcterms:W3CDTF">2014-06-23T02:39:42Z</dcterms:created>
  <dcterms:modified xsi:type="dcterms:W3CDTF">2026-06-08T18:14:46Z</dcterms:modified>
</cp:coreProperties>
</file>